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pe10071\Desktop\Zápisnice\"/>
    </mc:Choice>
  </mc:AlternateContent>
  <bookViews>
    <workbookView xWindow="10245" yWindow="-15" windowWidth="10290" windowHeight="8115"/>
  </bookViews>
  <sheets>
    <sheet name="Rozpočet" sheetId="4" r:id="rId1"/>
    <sheet name="Sumár" sheetId="1" r:id="rId2"/>
  </sheets>
  <definedNames>
    <definedName name="_xlnm._FilterDatabase" localSheetId="0" hidden="1">Rozpočet!$A$20:$L$20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8" i="4" l="1"/>
  <c r="K448" i="4"/>
  <c r="I448" i="4"/>
  <c r="L325" i="4"/>
  <c r="K325" i="4"/>
  <c r="I325" i="4"/>
  <c r="L247" i="4"/>
  <c r="K247" i="4"/>
  <c r="I247" i="4"/>
  <c r="L543" i="1" l="1"/>
  <c r="K543" i="1"/>
  <c r="J543" i="1"/>
  <c r="J14" i="1" s="1"/>
  <c r="I543" i="1"/>
  <c r="I14" i="1" s="1"/>
  <c r="G543" i="1"/>
  <c r="F543" i="1"/>
  <c r="L538" i="1"/>
  <c r="L13" i="1" s="1"/>
  <c r="K538" i="1"/>
  <c r="K13" i="1" s="1"/>
  <c r="J538" i="1"/>
  <c r="I538" i="1"/>
  <c r="G538" i="1"/>
  <c r="G13" i="1" s="1"/>
  <c r="F538" i="1"/>
  <c r="F13" i="1" s="1"/>
  <c r="J506" i="1"/>
  <c r="G506" i="1"/>
  <c r="F506" i="1"/>
  <c r="L497" i="1"/>
  <c r="K497" i="1"/>
  <c r="I497" i="1"/>
  <c r="L492" i="1"/>
  <c r="K492" i="1"/>
  <c r="I492" i="1"/>
  <c r="L487" i="1"/>
  <c r="K487" i="1"/>
  <c r="I487" i="1"/>
  <c r="L477" i="1"/>
  <c r="K477" i="1"/>
  <c r="I477" i="1"/>
  <c r="L468" i="1"/>
  <c r="K468" i="1"/>
  <c r="I468" i="1"/>
  <c r="L465" i="1"/>
  <c r="K465" i="1"/>
  <c r="I465" i="1"/>
  <c r="J460" i="1"/>
  <c r="G460" i="1"/>
  <c r="F460" i="1"/>
  <c r="L448" i="1"/>
  <c r="L460" i="1" s="1"/>
  <c r="K448" i="1"/>
  <c r="K460" i="1" s="1"/>
  <c r="I448" i="1"/>
  <c r="I460" i="1" s="1"/>
  <c r="J443" i="1"/>
  <c r="G443" i="1"/>
  <c r="F443" i="1"/>
  <c r="L435" i="1"/>
  <c r="L443" i="1" s="1"/>
  <c r="K435" i="1"/>
  <c r="K443" i="1" s="1"/>
  <c r="I435" i="1"/>
  <c r="I443" i="1" s="1"/>
  <c r="J428" i="1"/>
  <c r="G428" i="1"/>
  <c r="F428" i="1"/>
  <c r="L422" i="1"/>
  <c r="K422" i="1"/>
  <c r="I422" i="1"/>
  <c r="L418" i="1"/>
  <c r="K418" i="1"/>
  <c r="I418" i="1"/>
  <c r="L413" i="1"/>
  <c r="K413" i="1"/>
  <c r="I413" i="1"/>
  <c r="L409" i="1"/>
  <c r="K409" i="1"/>
  <c r="I409" i="1"/>
  <c r="L399" i="1"/>
  <c r="K399" i="1"/>
  <c r="I399" i="1"/>
  <c r="J394" i="1"/>
  <c r="H394" i="1"/>
  <c r="G394" i="1"/>
  <c r="F394" i="1"/>
  <c r="L388" i="1"/>
  <c r="K388" i="1"/>
  <c r="I388" i="1"/>
  <c r="L382" i="1"/>
  <c r="K382" i="1"/>
  <c r="I382" i="1"/>
  <c r="L379" i="1"/>
  <c r="K379" i="1"/>
  <c r="I379" i="1"/>
  <c r="K372" i="1"/>
  <c r="I372" i="1"/>
  <c r="I370" i="1"/>
  <c r="L360" i="1"/>
  <c r="K360" i="1"/>
  <c r="I360" i="1"/>
  <c r="J355" i="1"/>
  <c r="G355" i="1"/>
  <c r="F355" i="1"/>
  <c r="L352" i="1"/>
  <c r="L355" i="1" s="1"/>
  <c r="K352" i="1"/>
  <c r="K355" i="1" s="1"/>
  <c r="I352" i="1"/>
  <c r="I355" i="1" s="1"/>
  <c r="L348" i="1"/>
  <c r="K348" i="1"/>
  <c r="J348" i="1"/>
  <c r="I348" i="1"/>
  <c r="F348" i="1"/>
  <c r="J344" i="1"/>
  <c r="G344" i="1"/>
  <c r="F344" i="1"/>
  <c r="L338" i="1"/>
  <c r="K338" i="1"/>
  <c r="I338" i="1"/>
  <c r="L334" i="1"/>
  <c r="K334" i="1"/>
  <c r="I334" i="1"/>
  <c r="L331" i="1"/>
  <c r="K331" i="1"/>
  <c r="I331" i="1"/>
  <c r="J328" i="1"/>
  <c r="G328" i="1"/>
  <c r="F328" i="1"/>
  <c r="L320" i="1"/>
  <c r="L328" i="1" s="1"/>
  <c r="K320" i="1"/>
  <c r="K328" i="1" s="1"/>
  <c r="I320" i="1"/>
  <c r="I328" i="1" s="1"/>
  <c r="J314" i="1"/>
  <c r="G314" i="1"/>
  <c r="F314" i="1"/>
  <c r="L295" i="1"/>
  <c r="K295" i="1"/>
  <c r="I295" i="1"/>
  <c r="L292" i="1"/>
  <c r="K292" i="1"/>
  <c r="I292" i="1"/>
  <c r="L289" i="1"/>
  <c r="K289" i="1"/>
  <c r="J289" i="1"/>
  <c r="I289" i="1"/>
  <c r="G289" i="1"/>
  <c r="F289" i="1"/>
  <c r="J284" i="1"/>
  <c r="G284" i="1"/>
  <c r="F284" i="1"/>
  <c r="L280" i="1"/>
  <c r="L284" i="1" s="1"/>
  <c r="K280" i="1"/>
  <c r="K284" i="1" s="1"/>
  <c r="I280" i="1"/>
  <c r="I284" i="1" s="1"/>
  <c r="J274" i="1"/>
  <c r="G274" i="1"/>
  <c r="F274" i="1"/>
  <c r="L271" i="1"/>
  <c r="K271" i="1"/>
  <c r="I271" i="1"/>
  <c r="L264" i="1"/>
  <c r="K264" i="1"/>
  <c r="I264" i="1"/>
  <c r="L246" i="1"/>
  <c r="K246" i="1"/>
  <c r="I246" i="1"/>
  <c r="L243" i="1"/>
  <c r="K243" i="1"/>
  <c r="I243" i="1"/>
  <c r="J240" i="1"/>
  <c r="G240" i="1"/>
  <c r="F240" i="1"/>
  <c r="L235" i="1"/>
  <c r="K235" i="1"/>
  <c r="I235" i="1"/>
  <c r="L233" i="1"/>
  <c r="K233" i="1"/>
  <c r="I233" i="1"/>
  <c r="L231" i="1"/>
  <c r="K231" i="1"/>
  <c r="I231" i="1"/>
  <c r="L228" i="1"/>
  <c r="K228" i="1"/>
  <c r="I228" i="1"/>
  <c r="L225" i="1"/>
  <c r="K225" i="1"/>
  <c r="J225" i="1"/>
  <c r="I225" i="1"/>
  <c r="G225" i="1"/>
  <c r="F225" i="1"/>
  <c r="L220" i="1"/>
  <c r="K220" i="1"/>
  <c r="J220" i="1"/>
  <c r="I220" i="1"/>
  <c r="G220" i="1"/>
  <c r="F220" i="1"/>
  <c r="J213" i="1"/>
  <c r="G213" i="1"/>
  <c r="F213" i="1"/>
  <c r="L208" i="1"/>
  <c r="K208" i="1"/>
  <c r="I208" i="1"/>
  <c r="L204" i="1"/>
  <c r="K204" i="1"/>
  <c r="I204" i="1"/>
  <c r="L199" i="1"/>
  <c r="K199" i="1"/>
  <c r="I199" i="1"/>
  <c r="L196" i="1"/>
  <c r="K196" i="1"/>
  <c r="I196" i="1"/>
  <c r="L193" i="1"/>
  <c r="K193" i="1"/>
  <c r="J193" i="1"/>
  <c r="I193" i="1"/>
  <c r="G193" i="1"/>
  <c r="F193" i="1"/>
  <c r="J189" i="1"/>
  <c r="G189" i="1"/>
  <c r="F189" i="1"/>
  <c r="L186" i="1"/>
  <c r="K186" i="1"/>
  <c r="I186" i="1"/>
  <c r="L184" i="1"/>
  <c r="K184" i="1"/>
  <c r="I184" i="1"/>
  <c r="L181" i="1"/>
  <c r="K181" i="1"/>
  <c r="I181" i="1"/>
  <c r="L177" i="1"/>
  <c r="K177" i="1"/>
  <c r="I177" i="1"/>
  <c r="J174" i="1"/>
  <c r="G174" i="1"/>
  <c r="F174" i="1"/>
  <c r="L167" i="1"/>
  <c r="L174" i="1" s="1"/>
  <c r="K167" i="1"/>
  <c r="K174" i="1" s="1"/>
  <c r="I167" i="1"/>
  <c r="I174" i="1" s="1"/>
  <c r="J150" i="1"/>
  <c r="G150" i="1"/>
  <c r="F150" i="1"/>
  <c r="L145" i="1"/>
  <c r="K145" i="1"/>
  <c r="I145" i="1"/>
  <c r="L143" i="1"/>
  <c r="K143" i="1"/>
  <c r="I143" i="1"/>
  <c r="L130" i="1"/>
  <c r="K130" i="1"/>
  <c r="I130" i="1"/>
  <c r="L126" i="1"/>
  <c r="K126" i="1"/>
  <c r="I126" i="1"/>
  <c r="L121" i="1"/>
  <c r="K121" i="1"/>
  <c r="I121" i="1"/>
  <c r="L112" i="1"/>
  <c r="K112" i="1"/>
  <c r="I112" i="1"/>
  <c r="L107" i="1"/>
  <c r="K107" i="1"/>
  <c r="I107" i="1"/>
  <c r="L105" i="1"/>
  <c r="K105" i="1"/>
  <c r="I105" i="1"/>
  <c r="L93" i="1"/>
  <c r="K93" i="1"/>
  <c r="J93" i="1"/>
  <c r="I93" i="1"/>
  <c r="G93" i="1"/>
  <c r="J83" i="1"/>
  <c r="J9" i="1" s="1"/>
  <c r="L80" i="1"/>
  <c r="K80" i="1"/>
  <c r="I80" i="1"/>
  <c r="G80" i="1"/>
  <c r="F80" i="1"/>
  <c r="L76" i="1"/>
  <c r="L83" i="1" s="1"/>
  <c r="L9" i="1" s="1"/>
  <c r="K76" i="1"/>
  <c r="I76" i="1"/>
  <c r="G76" i="1"/>
  <c r="F76" i="1"/>
  <c r="J70" i="1"/>
  <c r="J8" i="1" s="1"/>
  <c r="G70" i="1"/>
  <c r="G8" i="1" s="1"/>
  <c r="F70" i="1"/>
  <c r="F8" i="1" s="1"/>
  <c r="L68" i="1"/>
  <c r="L70" i="1" s="1"/>
  <c r="L8" i="1" s="1"/>
  <c r="K68" i="1"/>
  <c r="I68" i="1"/>
  <c r="L66" i="1"/>
  <c r="K66" i="1"/>
  <c r="I66" i="1"/>
  <c r="J61" i="1"/>
  <c r="J7" i="1" s="1"/>
  <c r="G61" i="1"/>
  <c r="G7" i="1" s="1"/>
  <c r="F61" i="1"/>
  <c r="F7" i="1" s="1"/>
  <c r="L40" i="1"/>
  <c r="K40" i="1"/>
  <c r="I40" i="1"/>
  <c r="L37" i="1"/>
  <c r="K37" i="1"/>
  <c r="I37" i="1"/>
  <c r="L35" i="1"/>
  <c r="K35" i="1"/>
  <c r="I35" i="1"/>
  <c r="L32" i="1"/>
  <c r="K32" i="1"/>
  <c r="I32" i="1"/>
  <c r="L30" i="1"/>
  <c r="K30" i="1"/>
  <c r="I30" i="1"/>
  <c r="L26" i="1"/>
  <c r="K26" i="1"/>
  <c r="I26" i="1"/>
  <c r="L22" i="1"/>
  <c r="K22" i="1"/>
  <c r="I22" i="1"/>
  <c r="L20" i="1"/>
  <c r="K20" i="1"/>
  <c r="I20" i="1"/>
  <c r="L14" i="1"/>
  <c r="K14" i="1"/>
  <c r="G14" i="1"/>
  <c r="F14" i="1"/>
  <c r="J13" i="1"/>
  <c r="I13" i="1"/>
  <c r="I61" i="1" l="1"/>
  <c r="I7" i="1" s="1"/>
  <c r="K70" i="1"/>
  <c r="K8" i="1" s="1"/>
  <c r="G83" i="1"/>
  <c r="G9" i="1" s="1"/>
  <c r="L372" i="1"/>
  <c r="L370" i="1" s="1"/>
  <c r="L394" i="1" s="1"/>
  <c r="I70" i="1"/>
  <c r="I8" i="1" s="1"/>
  <c r="I83" i="1"/>
  <c r="I9" i="1" s="1"/>
  <c r="I10" i="1" s="1"/>
  <c r="K506" i="1"/>
  <c r="K61" i="1"/>
  <c r="K7" i="1" s="1"/>
  <c r="L189" i="1"/>
  <c r="I213" i="1"/>
  <c r="L314" i="1"/>
  <c r="I344" i="1"/>
  <c r="I394" i="1"/>
  <c r="I428" i="1"/>
  <c r="F507" i="1"/>
  <c r="F12" i="1" s="1"/>
  <c r="F15" i="1" s="1"/>
  <c r="J10" i="1"/>
  <c r="F83" i="1"/>
  <c r="F9" i="1" s="1"/>
  <c r="K344" i="1"/>
  <c r="K428" i="1"/>
  <c r="J507" i="1"/>
  <c r="J12" i="1" s="1"/>
  <c r="J15" i="1" s="1"/>
  <c r="L506" i="1"/>
  <c r="I506" i="1"/>
  <c r="G507" i="1"/>
  <c r="G12" i="1" s="1"/>
  <c r="G15" i="1" s="1"/>
  <c r="K83" i="1"/>
  <c r="K9" i="1" s="1"/>
  <c r="K189" i="1"/>
  <c r="L240" i="1"/>
  <c r="I314" i="1"/>
  <c r="L344" i="1"/>
  <c r="L428" i="1"/>
  <c r="K314" i="1"/>
  <c r="K274" i="1"/>
  <c r="I274" i="1"/>
  <c r="L274" i="1"/>
  <c r="I240" i="1"/>
  <c r="K240" i="1"/>
  <c r="L213" i="1"/>
  <c r="K213" i="1"/>
  <c r="I189" i="1"/>
  <c r="L150" i="1"/>
  <c r="K150" i="1"/>
  <c r="I150" i="1"/>
  <c r="L61" i="1"/>
  <c r="L7" i="1" s="1"/>
  <c r="L10" i="1" s="1"/>
  <c r="F10" i="1"/>
  <c r="G10" i="1"/>
  <c r="K370" i="1"/>
  <c r="K394" i="1" s="1"/>
  <c r="I507" i="1" l="1"/>
  <c r="I12" i="1" s="1"/>
  <c r="I15" i="1" s="1"/>
  <c r="I16" i="1" s="1"/>
  <c r="L507" i="1"/>
  <c r="L12" i="1" s="1"/>
  <c r="L15" i="1" s="1"/>
  <c r="L16" i="1" s="1"/>
  <c r="K10" i="1"/>
  <c r="K507" i="1"/>
  <c r="K12" i="1" s="1"/>
  <c r="K15" i="1" s="1"/>
  <c r="K16" i="1" s="1"/>
  <c r="G506" i="4" l="1"/>
  <c r="H395" i="4"/>
  <c r="G395" i="4"/>
  <c r="F395" i="4"/>
  <c r="F61" i="4" l="1"/>
  <c r="I373" i="4" l="1"/>
  <c r="L543" i="4"/>
  <c r="L14" i="4" s="1"/>
  <c r="L538" i="4"/>
  <c r="L13" i="4" s="1"/>
  <c r="L497" i="4"/>
  <c r="L492" i="4"/>
  <c r="L487" i="4"/>
  <c r="L468" i="4"/>
  <c r="L465" i="4"/>
  <c r="L460" i="4"/>
  <c r="L435" i="4"/>
  <c r="L443" i="4" s="1"/>
  <c r="L425" i="4"/>
  <c r="L421" i="4"/>
  <c r="L416" i="4"/>
  <c r="L412" i="4"/>
  <c r="L402" i="4"/>
  <c r="L389" i="4"/>
  <c r="L383" i="4"/>
  <c r="L380" i="4"/>
  <c r="L361" i="4"/>
  <c r="L353" i="4"/>
  <c r="L356" i="4" s="1"/>
  <c r="L349" i="4"/>
  <c r="L339" i="4"/>
  <c r="L335" i="4"/>
  <c r="L332" i="4"/>
  <c r="L321" i="4"/>
  <c r="L329" i="4" s="1"/>
  <c r="L296" i="4"/>
  <c r="L293" i="4"/>
  <c r="L290" i="4"/>
  <c r="L281" i="4"/>
  <c r="L285" i="4" s="1"/>
  <c r="L272" i="4"/>
  <c r="L265" i="4"/>
  <c r="L244" i="4"/>
  <c r="L236" i="4"/>
  <c r="L234" i="4"/>
  <c r="L232" i="4"/>
  <c r="L229" i="4"/>
  <c r="L224" i="4"/>
  <c r="L219" i="4"/>
  <c r="L209" i="4"/>
  <c r="L205" i="4"/>
  <c r="L200" i="4"/>
  <c r="L197" i="4"/>
  <c r="L194" i="4"/>
  <c r="L187" i="4"/>
  <c r="L185" i="4"/>
  <c r="L182" i="4"/>
  <c r="L178" i="4"/>
  <c r="L168" i="4"/>
  <c r="L175" i="4" s="1"/>
  <c r="L146" i="4"/>
  <c r="L144" i="4"/>
  <c r="L131" i="4"/>
  <c r="L127" i="4"/>
  <c r="L122" i="4"/>
  <c r="L112" i="4"/>
  <c r="L107" i="4"/>
  <c r="L105" i="4"/>
  <c r="L93" i="4"/>
  <c r="L80" i="4"/>
  <c r="L76" i="4"/>
  <c r="L68" i="4"/>
  <c r="L66" i="4"/>
  <c r="L40" i="4"/>
  <c r="L37" i="4"/>
  <c r="L35" i="4"/>
  <c r="L32" i="4"/>
  <c r="L30" i="4"/>
  <c r="L26" i="4"/>
  <c r="L22" i="4"/>
  <c r="L20" i="4"/>
  <c r="K543" i="4"/>
  <c r="K14" i="4" s="1"/>
  <c r="K538" i="4"/>
  <c r="K13" i="4" s="1"/>
  <c r="K497" i="4"/>
  <c r="K492" i="4"/>
  <c r="K487" i="4"/>
  <c r="K477" i="4"/>
  <c r="K468" i="4"/>
  <c r="K465" i="4"/>
  <c r="K460" i="4"/>
  <c r="K435" i="4"/>
  <c r="K443" i="4" s="1"/>
  <c r="K425" i="4"/>
  <c r="K421" i="4"/>
  <c r="K416" i="4"/>
  <c r="K412" i="4"/>
  <c r="K402" i="4"/>
  <c r="K389" i="4"/>
  <c r="K383" i="4"/>
  <c r="K380" i="4"/>
  <c r="K361" i="4"/>
  <c r="K353" i="4"/>
  <c r="K356" i="4" s="1"/>
  <c r="K349" i="4"/>
  <c r="K339" i="4"/>
  <c r="K335" i="4"/>
  <c r="K332" i="4"/>
  <c r="K321" i="4"/>
  <c r="K329" i="4" s="1"/>
  <c r="K296" i="4"/>
  <c r="K293" i="4"/>
  <c r="K290" i="4"/>
  <c r="K281" i="4"/>
  <c r="K285" i="4" s="1"/>
  <c r="K272" i="4"/>
  <c r="K265" i="4"/>
  <c r="K244" i="4"/>
  <c r="K236" i="4"/>
  <c r="K234" i="4"/>
  <c r="K232" i="4"/>
  <c r="K229" i="4"/>
  <c r="K224" i="4"/>
  <c r="K219" i="4"/>
  <c r="K209" i="4"/>
  <c r="K205" i="4"/>
  <c r="K200" i="4"/>
  <c r="K197" i="4"/>
  <c r="K194" i="4"/>
  <c r="K187" i="4"/>
  <c r="K185" i="4"/>
  <c r="K182" i="4"/>
  <c r="K178" i="4"/>
  <c r="K168" i="4"/>
  <c r="K175" i="4" s="1"/>
  <c r="K146" i="4"/>
  <c r="K144" i="4"/>
  <c r="K131" i="4"/>
  <c r="K127" i="4"/>
  <c r="K122" i="4"/>
  <c r="K112" i="4"/>
  <c r="K107" i="4"/>
  <c r="K105" i="4"/>
  <c r="K93" i="4"/>
  <c r="K80" i="4"/>
  <c r="K76" i="4"/>
  <c r="K68" i="4"/>
  <c r="K66" i="4"/>
  <c r="K40" i="4"/>
  <c r="K37" i="4"/>
  <c r="K35" i="4"/>
  <c r="K32" i="4"/>
  <c r="K30" i="4"/>
  <c r="K26" i="4"/>
  <c r="K22" i="4"/>
  <c r="K20" i="4"/>
  <c r="K61" i="4" l="1"/>
  <c r="K7" i="4" s="1"/>
  <c r="K70" i="4"/>
  <c r="K8" i="4" s="1"/>
  <c r="K345" i="4"/>
  <c r="L61" i="4"/>
  <c r="L7" i="4" s="1"/>
  <c r="L151" i="4"/>
  <c r="L241" i="4"/>
  <c r="L275" i="4"/>
  <c r="L315" i="4"/>
  <c r="K241" i="4"/>
  <c r="K275" i="4"/>
  <c r="L190" i="4"/>
  <c r="L431" i="4"/>
  <c r="K190" i="4"/>
  <c r="K431" i="4"/>
  <c r="L83" i="4"/>
  <c r="L9" i="4" s="1"/>
  <c r="L214" i="4"/>
  <c r="L506" i="4"/>
  <c r="K151" i="4"/>
  <c r="K83" i="4"/>
  <c r="K9" i="4" s="1"/>
  <c r="K214" i="4"/>
  <c r="K315" i="4"/>
  <c r="K506" i="4"/>
  <c r="L70" i="4"/>
  <c r="L8" i="4" s="1"/>
  <c r="L345" i="4"/>
  <c r="J543" i="4"/>
  <c r="J14" i="4" s="1"/>
  <c r="I543" i="4"/>
  <c r="I14" i="4" s="1"/>
  <c r="G543" i="4"/>
  <c r="G14" i="4" s="1"/>
  <c r="F543" i="4"/>
  <c r="F14" i="4" s="1"/>
  <c r="J538" i="4"/>
  <c r="I538" i="4"/>
  <c r="I13" i="4" s="1"/>
  <c r="G538" i="4"/>
  <c r="G13" i="4" s="1"/>
  <c r="F538" i="4"/>
  <c r="F13" i="4" s="1"/>
  <c r="J506" i="4"/>
  <c r="F506" i="4"/>
  <c r="I497" i="4"/>
  <c r="I492" i="4"/>
  <c r="I487" i="4"/>
  <c r="I477" i="4"/>
  <c r="I468" i="4"/>
  <c r="I465" i="4"/>
  <c r="J460" i="4"/>
  <c r="G460" i="4"/>
  <c r="F460" i="4"/>
  <c r="I460" i="4"/>
  <c r="J443" i="4"/>
  <c r="G443" i="4"/>
  <c r="F443" i="4"/>
  <c r="I435" i="4"/>
  <c r="J431" i="4"/>
  <c r="G431" i="4"/>
  <c r="F431" i="4"/>
  <c r="I425" i="4"/>
  <c r="I421" i="4"/>
  <c r="I416" i="4"/>
  <c r="I412" i="4"/>
  <c r="I402" i="4"/>
  <c r="J395" i="4"/>
  <c r="I389" i="4"/>
  <c r="I383" i="4"/>
  <c r="I380" i="4"/>
  <c r="I371" i="4"/>
  <c r="K373" i="4"/>
  <c r="I361" i="4"/>
  <c r="J356" i="4"/>
  <c r="G356" i="4"/>
  <c r="F356" i="4"/>
  <c r="I353" i="4"/>
  <c r="I356" i="4" s="1"/>
  <c r="J349" i="4"/>
  <c r="I349" i="4"/>
  <c r="F349" i="4"/>
  <c r="J345" i="4"/>
  <c r="G345" i="4"/>
  <c r="F345" i="4"/>
  <c r="I339" i="4"/>
  <c r="I335" i="4"/>
  <c r="I332" i="4"/>
  <c r="J329" i="4"/>
  <c r="G329" i="4"/>
  <c r="F329" i="4"/>
  <c r="I321" i="4"/>
  <c r="I329" i="4" s="1"/>
  <c r="J315" i="4"/>
  <c r="G315" i="4"/>
  <c r="F315" i="4"/>
  <c r="I296" i="4"/>
  <c r="I293" i="4"/>
  <c r="J290" i="4"/>
  <c r="I290" i="4"/>
  <c r="G290" i="4"/>
  <c r="F290" i="4"/>
  <c r="J285" i="4"/>
  <c r="G285" i="4"/>
  <c r="F285" i="4"/>
  <c r="I281" i="4"/>
  <c r="I285" i="4" s="1"/>
  <c r="J275" i="4"/>
  <c r="G275" i="4"/>
  <c r="F275" i="4"/>
  <c r="I272" i="4"/>
  <c r="I265" i="4"/>
  <c r="I244" i="4"/>
  <c r="J241" i="4"/>
  <c r="G241" i="4"/>
  <c r="F241" i="4"/>
  <c r="I236" i="4"/>
  <c r="I234" i="4"/>
  <c r="I232" i="4"/>
  <c r="I229" i="4"/>
  <c r="J224" i="4"/>
  <c r="I224" i="4"/>
  <c r="G224" i="4"/>
  <c r="F224" i="4"/>
  <c r="J219" i="4"/>
  <c r="I219" i="4"/>
  <c r="G219" i="4"/>
  <c r="F219" i="4"/>
  <c r="J214" i="4"/>
  <c r="G214" i="4"/>
  <c r="F214" i="4"/>
  <c r="I209" i="4"/>
  <c r="I205" i="4"/>
  <c r="I200" i="4"/>
  <c r="I197" i="4"/>
  <c r="J194" i="4"/>
  <c r="I194" i="4"/>
  <c r="G194" i="4"/>
  <c r="F194" i="4"/>
  <c r="J190" i="4"/>
  <c r="G190" i="4"/>
  <c r="F190" i="4"/>
  <c r="I187" i="4"/>
  <c r="I185" i="4"/>
  <c r="I182" i="4"/>
  <c r="I178" i="4"/>
  <c r="J175" i="4"/>
  <c r="G175" i="4"/>
  <c r="F175" i="4"/>
  <c r="I168" i="4"/>
  <c r="I175" i="4" s="1"/>
  <c r="J151" i="4"/>
  <c r="G151" i="4"/>
  <c r="F151" i="4"/>
  <c r="I146" i="4"/>
  <c r="I144" i="4"/>
  <c r="I131" i="4"/>
  <c r="I127" i="4"/>
  <c r="I122" i="4"/>
  <c r="I112" i="4"/>
  <c r="I107" i="4"/>
  <c r="I105" i="4"/>
  <c r="J93" i="4"/>
  <c r="I93" i="4"/>
  <c r="G93" i="4"/>
  <c r="J83" i="4"/>
  <c r="J9" i="4" s="1"/>
  <c r="I80" i="4"/>
  <c r="G80" i="4"/>
  <c r="F80" i="4"/>
  <c r="I76" i="4"/>
  <c r="G76" i="4"/>
  <c r="F76" i="4"/>
  <c r="J70" i="4"/>
  <c r="J8" i="4" s="1"/>
  <c r="G70" i="4"/>
  <c r="G8" i="4" s="1"/>
  <c r="F70" i="4"/>
  <c r="F8" i="4" s="1"/>
  <c r="I68" i="4"/>
  <c r="I66" i="4"/>
  <c r="J61" i="4"/>
  <c r="J7" i="4" s="1"/>
  <c r="G61" i="4"/>
  <c r="G7" i="4" s="1"/>
  <c r="F7" i="4"/>
  <c r="I40" i="4"/>
  <c r="I37" i="4"/>
  <c r="I35" i="4"/>
  <c r="I32" i="4"/>
  <c r="I30" i="4"/>
  <c r="I26" i="4"/>
  <c r="I22" i="4"/>
  <c r="I20" i="4"/>
  <c r="J13" i="4"/>
  <c r="K10" i="4" l="1"/>
  <c r="I70" i="4"/>
  <c r="I8" i="4" s="1"/>
  <c r="F83" i="4"/>
  <c r="F9" i="4" s="1"/>
  <c r="F10" i="4" s="1"/>
  <c r="I190" i="4"/>
  <c r="L10" i="4"/>
  <c r="I61" i="4"/>
  <c r="I7" i="4" s="1"/>
  <c r="I83" i="4"/>
  <c r="I9" i="4" s="1"/>
  <c r="I315" i="4"/>
  <c r="I431" i="4"/>
  <c r="I151" i="4"/>
  <c r="I275" i="4"/>
  <c r="J507" i="4"/>
  <c r="J12" i="4" s="1"/>
  <c r="J15" i="4" s="1"/>
  <c r="G83" i="4"/>
  <c r="G9" i="4" s="1"/>
  <c r="G10" i="4" s="1"/>
  <c r="F507" i="4"/>
  <c r="F12" i="4" s="1"/>
  <c r="F15" i="4" s="1"/>
  <c r="I395" i="4"/>
  <c r="G507" i="4"/>
  <c r="G12" i="4" s="1"/>
  <c r="G15" i="4" s="1"/>
  <c r="I214" i="4"/>
  <c r="I241" i="4"/>
  <c r="I345" i="4"/>
  <c r="L373" i="4"/>
  <c r="L371" i="4" s="1"/>
  <c r="K371" i="4"/>
  <c r="K395" i="4" s="1"/>
  <c r="K507" i="4" s="1"/>
  <c r="K12" i="4" s="1"/>
  <c r="K15" i="4" s="1"/>
  <c r="K16" i="4" s="1"/>
  <c r="I506" i="4"/>
  <c r="J10" i="4"/>
  <c r="I443" i="4"/>
  <c r="I10" i="4" l="1"/>
  <c r="L395" i="4"/>
  <c r="L507" i="4" s="1"/>
  <c r="L12" i="4" s="1"/>
  <c r="L15" i="4" s="1"/>
  <c r="L16" i="4" s="1"/>
  <c r="I507" i="4"/>
  <c r="I12" i="4" s="1"/>
  <c r="I15" i="4" s="1"/>
  <c r="I16" i="4" s="1"/>
</calcChain>
</file>

<file path=xl/sharedStrings.xml><?xml version="1.0" encoding="utf-8"?>
<sst xmlns="http://schemas.openxmlformats.org/spreadsheetml/2006/main" count="1462" uniqueCount="309">
  <si>
    <t>Rekapitulácia</t>
  </si>
  <si>
    <t>Skutočnosť</t>
  </si>
  <si>
    <t>Rozpočet</t>
  </si>
  <si>
    <t>1.A</t>
  </si>
  <si>
    <t>Bežný  rozpočet príjmový</t>
  </si>
  <si>
    <t>1.B</t>
  </si>
  <si>
    <t>Kapitálový  rozpočet príjmový</t>
  </si>
  <si>
    <t>1.C</t>
  </si>
  <si>
    <t>Finančné operácie príjmové</t>
  </si>
  <si>
    <t>PRÍJEM CELKOM</t>
  </si>
  <si>
    <t>2.A</t>
  </si>
  <si>
    <t>Bežný  rozpočet výdajový</t>
  </si>
  <si>
    <t>2.B</t>
  </si>
  <si>
    <t>Kapitálový  rozpočet výdajový</t>
  </si>
  <si>
    <t>2.C</t>
  </si>
  <si>
    <t>Finančné operácie výdajové</t>
  </si>
  <si>
    <t>VÝDAJ CELKOM</t>
  </si>
  <si>
    <t>1.A Bežný  rozpočet príjmový</t>
  </si>
  <si>
    <t>Kód zdroja</t>
  </si>
  <si>
    <t>Položka</t>
  </si>
  <si>
    <t>Text</t>
  </si>
  <si>
    <t>Poznámka</t>
  </si>
  <si>
    <t>Podielové dane</t>
  </si>
  <si>
    <t>Daň z nehnuteľností</t>
  </si>
  <si>
    <t>pozemky, stavby, byty</t>
  </si>
  <si>
    <t>Daň z pozemkov</t>
  </si>
  <si>
    <t>Daň zo stavieb</t>
  </si>
  <si>
    <t>Daň z bytov</t>
  </si>
  <si>
    <t>Dane za špecifické služby</t>
  </si>
  <si>
    <t>pes, hracie automaty, komunálny odpad</t>
  </si>
  <si>
    <t>Daň za psa</t>
  </si>
  <si>
    <t>Daň za nevýherné hracie automaty</t>
  </si>
  <si>
    <t>Daň za komunálne odpady</t>
  </si>
  <si>
    <t>Príjmy z  vlastníctva</t>
  </si>
  <si>
    <t>nájom budov, fond opráv bytovky</t>
  </si>
  <si>
    <t>Príjmy z prenajatých budov</t>
  </si>
  <si>
    <t>Poplatky a platby</t>
  </si>
  <si>
    <t>energie nájomné budovy, stočné,  správne poplatky, správne poplatky-rozhlas, poplatky MŠ, ŠK, ŠJ režijné náklady, poplatky na opatrovanie</t>
  </si>
  <si>
    <t>Popl. a platby za predaj výrobkov, tovarov  a služieb</t>
  </si>
  <si>
    <t>Poplatky za školy a školské zariadenia</t>
  </si>
  <si>
    <t>prevádzkovanie vodovodu</t>
  </si>
  <si>
    <t>poplatky za stravné</t>
  </si>
  <si>
    <t>Poplatky a platby za stravné</t>
  </si>
  <si>
    <t>Úroky z účtov</t>
  </si>
  <si>
    <t>Iné nedaňové príjmy</t>
  </si>
  <si>
    <t>dobropisy, ročné zúčtovanie ZP, vyúčtovanie nájomného na bytovkách</t>
  </si>
  <si>
    <t>Príjmy z dobropisov</t>
  </si>
  <si>
    <t>Príjmy z náhrad poistného plnenia</t>
  </si>
  <si>
    <t>Príjmy z vratiek</t>
  </si>
  <si>
    <t>Tuzemské bežné granty</t>
  </si>
  <si>
    <t>sponzori Jasenické nôtenie</t>
  </si>
  <si>
    <t>11T2        zo 111</t>
  </si>
  <si>
    <t>Dotácia - ÚPSVaR</t>
  </si>
  <si>
    <t>príspevky ÚPSVaR - aktivačná, dobrovoľnícka činnosť</t>
  </si>
  <si>
    <t>Dotácia - DHZ</t>
  </si>
  <si>
    <t xml:space="preserve">Požiarna ochrana </t>
  </si>
  <si>
    <t>Dotácia - Evidencia obyvateľstva</t>
  </si>
  <si>
    <t>Dotácia - ZŠ</t>
  </si>
  <si>
    <t>prenesené kompetencie ZŠ, vzdelávacie poukazy</t>
  </si>
  <si>
    <t>Dotácia - Matrika</t>
  </si>
  <si>
    <t>Dotácia - MŠ</t>
  </si>
  <si>
    <t>materská škola</t>
  </si>
  <si>
    <t>Dotácia - ŽP</t>
  </si>
  <si>
    <t>životné prostredie</t>
  </si>
  <si>
    <t>Dotácia - Voľby</t>
  </si>
  <si>
    <t>Dotácia - Stavebný úrad</t>
  </si>
  <si>
    <t>Dotácia - CD a PK</t>
  </si>
  <si>
    <t>cestná doprava a pozemné komunikácie</t>
  </si>
  <si>
    <t>Dotácia - strava ŠJ</t>
  </si>
  <si>
    <t>Dotácia - register adries</t>
  </si>
  <si>
    <t>Dotácia - EÚ</t>
  </si>
  <si>
    <t>Spoločný úrad - opatrovateľky</t>
  </si>
  <si>
    <t>1.B Kapitálový  rozpočet príjmový</t>
  </si>
  <si>
    <t>Príjmy z predaja pozemku</t>
  </si>
  <si>
    <t>Príjmy z predaja pozemkov</t>
  </si>
  <si>
    <t>Kapitálové transfery v rámci VS zo ŠR</t>
  </si>
  <si>
    <t>Tuzemské kapitálové transfery</t>
  </si>
  <si>
    <t>1.C Finančné operácie príjmové</t>
  </si>
  <si>
    <t>Prostriedky z predchádzajúcich rokov</t>
  </si>
  <si>
    <t>zostatky na bankových účtoch, prevod z účtu fondu opráv</t>
  </si>
  <si>
    <t>Prevod z rezervného fondu obce</t>
  </si>
  <si>
    <t>Prijaté finančné zábezpeky</t>
  </si>
  <si>
    <t>zábezpeky na nájomné</t>
  </si>
  <si>
    <t>Tuzemské úvery bankové-kontokorentné</t>
  </si>
  <si>
    <t>čerpanie kontokorentu</t>
  </si>
  <si>
    <t>2.A Bežný  rozpočet výdajový</t>
  </si>
  <si>
    <t>0111</t>
  </si>
  <si>
    <t xml:space="preserve"> Samospráva obce</t>
  </si>
  <si>
    <t>Mzdy, platy</t>
  </si>
  <si>
    <t>tarifný plat, osobné ohodnotenie</t>
  </si>
  <si>
    <t>Poistné a príspevok do poisťovní</t>
  </si>
  <si>
    <t>odvody Sociálna poisťovňa, zdravotné poisťovne, doplnkové dúchodkové poisťovne</t>
  </si>
  <si>
    <t>VšZP</t>
  </si>
  <si>
    <t>Dôvera, Union</t>
  </si>
  <si>
    <t>SP-nemocenské</t>
  </si>
  <si>
    <t>SP- starobné</t>
  </si>
  <si>
    <t>SP - úrazové</t>
  </si>
  <si>
    <t>SP - invalidné</t>
  </si>
  <si>
    <t>SP - poistenie v nezamestnanosti</t>
  </si>
  <si>
    <t>SP - rezetrný fond</t>
  </si>
  <si>
    <t>DDP</t>
  </si>
  <si>
    <t>Cestovné náhrady</t>
  </si>
  <si>
    <t>Cestovné náhrady tuzemské</t>
  </si>
  <si>
    <t>Energie</t>
  </si>
  <si>
    <t>el.energia, plyn, vodné,stočné, poštové služby</t>
  </si>
  <si>
    <t>Vodné,stočné</t>
  </si>
  <si>
    <t>Poštové služby</t>
  </si>
  <si>
    <t>Telefón</t>
  </si>
  <si>
    <t>Materiál</t>
  </si>
  <si>
    <t>interiérové vybavenie, všeobecný materiál, stroje, knihy,  reprezentačné, pracovné odevy, palivá kosačky</t>
  </si>
  <si>
    <t>Interiérové vybavenie</t>
  </si>
  <si>
    <t>Prevádzkové stroje, prístroje</t>
  </si>
  <si>
    <t>Špeciálne stroje, prístroje</t>
  </si>
  <si>
    <t>Všeobecný materiál</t>
  </si>
  <si>
    <t>Knihy, časopisy</t>
  </si>
  <si>
    <t>Softvér</t>
  </si>
  <si>
    <t>Palivá ako zdroje</t>
  </si>
  <si>
    <t>Reprezentačné</t>
  </si>
  <si>
    <t>Dopravné</t>
  </si>
  <si>
    <t>palivá PHM Škoda, servis vozidiel, diaľničná známka, poistné</t>
  </si>
  <si>
    <t>Palivá, oleje</t>
  </si>
  <si>
    <t>Servis, údržba, opravy</t>
  </si>
  <si>
    <t>Poistenie</t>
  </si>
  <si>
    <t>Karty, známky</t>
  </si>
  <si>
    <t>Rutinná a štandardná údržba</t>
  </si>
  <si>
    <t>údržba výpočt.techniky, strojov, objektov</t>
  </si>
  <si>
    <t>Údržba výpočtovej techniky</t>
  </si>
  <si>
    <t>Údržba prevádzkových strojov</t>
  </si>
  <si>
    <t>Údržba budov</t>
  </si>
  <si>
    <t>Služby</t>
  </si>
  <si>
    <t>služby, školenia, stravovanie, Sociálny fond, dohody mimopracovného pomeru</t>
  </si>
  <si>
    <t>Školenia</t>
  </si>
  <si>
    <t>Všeobecné služby</t>
  </si>
  <si>
    <t>Špeciálne služby</t>
  </si>
  <si>
    <t>Štúdie, expertízy</t>
  </si>
  <si>
    <t>Poplatky a odvody</t>
  </si>
  <si>
    <t>Stravovanie</t>
  </si>
  <si>
    <t>Prídel do SF</t>
  </si>
  <si>
    <t>Vrátenie príjmov minulých rokov</t>
  </si>
  <si>
    <t>zábezpeka na byt</t>
  </si>
  <si>
    <t>Odmeny a príspevky</t>
  </si>
  <si>
    <t>Odmeny mimo pracovného pomeru</t>
  </si>
  <si>
    <t>Transfery v rámci verejnej správy</t>
  </si>
  <si>
    <t>výdavky na spoločný úrad-mzdy, náklady</t>
  </si>
  <si>
    <t>Transfery v rámci VS</t>
  </si>
  <si>
    <t>Transfery jednotlivcom a nezisk. organizáciam</t>
  </si>
  <si>
    <t>TJ, odbory, nemocenské dávky, odstupné</t>
  </si>
  <si>
    <t>Transfery NO poskyt. všeobecno prospešné služby</t>
  </si>
  <si>
    <t>Transfery odborovej organizácií</t>
  </si>
  <si>
    <t>Transfery na odstupné</t>
  </si>
  <si>
    <t>Transfery ostatné</t>
  </si>
  <si>
    <t>0133</t>
  </si>
  <si>
    <t>Matrika</t>
  </si>
  <si>
    <t>odvody Sociálna poisťovňa, zdravotné poisťovne, doplnkové dôchodkové poisťovne</t>
  </si>
  <si>
    <t>el.energia, plyn</t>
  </si>
  <si>
    <t>všeobecný materiál</t>
  </si>
  <si>
    <t>školenia</t>
  </si>
  <si>
    <t>0160</t>
  </si>
  <si>
    <t>Voľby</t>
  </si>
  <si>
    <t>Telekomunikačné služby</t>
  </si>
  <si>
    <t>kancelárske potreby, poštovné</t>
  </si>
  <si>
    <t>Voľby reprezentačné</t>
  </si>
  <si>
    <t>cestovné, prepravné</t>
  </si>
  <si>
    <t>Prepravné a nájom dopravných prostriedkov</t>
  </si>
  <si>
    <t>odmeny členov komisie, stravné</t>
  </si>
  <si>
    <t>0170</t>
  </si>
  <si>
    <t>Bankové úvery</t>
  </si>
  <si>
    <t>003</t>
  </si>
  <si>
    <t>Splácanie úrokov v tuzemnske</t>
  </si>
  <si>
    <t>splátky úrokov na bankových úveroch- ŠFRB, úver PRIMA banka</t>
  </si>
  <si>
    <t>0320</t>
  </si>
  <si>
    <t>Požiarna ochrana</t>
  </si>
  <si>
    <t>el.energia, plyn, vodné,stočné</t>
  </si>
  <si>
    <t>Pracovné odevy</t>
  </si>
  <si>
    <t>palivá PHM , servis vozidiel, poistné</t>
  </si>
  <si>
    <t>Servis a údržba , opravy MV</t>
  </si>
  <si>
    <t>školenia, údržba objektov, dohody mimopracvoného poemru</t>
  </si>
  <si>
    <t>Poistné</t>
  </si>
  <si>
    <t>002</t>
  </si>
  <si>
    <t xml:space="preserve">príspevok načinnsoť PZ </t>
  </si>
  <si>
    <t>0451</t>
  </si>
  <si>
    <t>Miestne komunikácie</t>
  </si>
  <si>
    <t>006</t>
  </si>
  <si>
    <t>nákup posypového materiálu na zimnú údržbu</t>
  </si>
  <si>
    <t>údržba miestnych komunikácií</t>
  </si>
  <si>
    <t>0510</t>
  </si>
  <si>
    <t>Komunálny odpad</t>
  </si>
  <si>
    <t>004</t>
  </si>
  <si>
    <t>Prevádzkové stroje</t>
  </si>
  <si>
    <t>nákup popolníc, kontajnerov</t>
  </si>
  <si>
    <t>vývoz a uloženie KO</t>
  </si>
  <si>
    <t>0610</t>
  </si>
  <si>
    <t>16 b.j. + 8 b.j.</t>
  </si>
  <si>
    <t>údržba objektov</t>
  </si>
  <si>
    <t>poistné, vyúčtovanie nájomného, dohody mimopracovného pomeru</t>
  </si>
  <si>
    <t xml:space="preserve">Poistné </t>
  </si>
  <si>
    <t>0620</t>
  </si>
  <si>
    <t>Aktivačná a dobrovoľnícka činnosť</t>
  </si>
  <si>
    <t>všeobecný materiál, stroje, prac. odevy</t>
  </si>
  <si>
    <t>poistné, prídel do SF</t>
  </si>
  <si>
    <t>0630</t>
  </si>
  <si>
    <t>Vodovod</t>
  </si>
  <si>
    <t>001</t>
  </si>
  <si>
    <t>el.energia</t>
  </si>
  <si>
    <t>štúdie, expertízy, posudky</t>
  </si>
  <si>
    <t>0640</t>
  </si>
  <si>
    <t>Verejné osvetlenie</t>
  </si>
  <si>
    <t>0660</t>
  </si>
  <si>
    <t>Stavebný úrad</t>
  </si>
  <si>
    <t>016</t>
  </si>
  <si>
    <t>0810</t>
  </si>
  <si>
    <t>Telovýchovná jednota</t>
  </si>
  <si>
    <t>poistné, dohody mimopracvoného poemru</t>
  </si>
  <si>
    <t>príspevok na činnosť TJ - poplatky,pokuty, občerstvenie</t>
  </si>
  <si>
    <t>0820</t>
  </si>
  <si>
    <t>Kultúra, Kaštieľ, knižnica</t>
  </si>
  <si>
    <t>všeobecný materiál- knihy</t>
  </si>
  <si>
    <t>služby, poistné,  dohody mimopracovného pomeru</t>
  </si>
  <si>
    <t>príspevok na kultúru</t>
  </si>
  <si>
    <t>0830</t>
  </si>
  <si>
    <t>Miestny rozhlas</t>
  </si>
  <si>
    <t>0840</t>
  </si>
  <si>
    <t>Domy smútku</t>
  </si>
  <si>
    <t>poistné, údržba objektov, prevádzka pohrebiska</t>
  </si>
  <si>
    <t>0911</t>
  </si>
  <si>
    <t>Materská škola</t>
  </si>
  <si>
    <t>el.energia, plyn, telefón</t>
  </si>
  <si>
    <t>632003 na 632005</t>
  </si>
  <si>
    <t>všeobecný materiál, interiérové vybavvenie, knihy, prac.odevy</t>
  </si>
  <si>
    <t>Knihy, čysopisy</t>
  </si>
  <si>
    <t>školenia, všeobecné služby prídel do SF, poistné</t>
  </si>
  <si>
    <t>Transfery naodchodné,nemocenské</t>
  </si>
  <si>
    <t>09121</t>
  </si>
  <si>
    <t>Základná  škola</t>
  </si>
  <si>
    <t>el.energia, plyn, vodné, stočné</t>
  </si>
  <si>
    <t>interiérové vybavenie, všeobecný materiál, knihy, pracovné odevy, telefón</t>
  </si>
  <si>
    <t>Prepravné</t>
  </si>
  <si>
    <t xml:space="preserve">doprava žiakov </t>
  </si>
  <si>
    <t>Údržba interiéru</t>
  </si>
  <si>
    <t>Transfery na odchodné,nemocenské</t>
  </si>
  <si>
    <t>0950</t>
  </si>
  <si>
    <t>Školský klub</t>
  </si>
  <si>
    <t>interiérové vybavenie, všeobecný materiál, knihy, pracovné odevy</t>
  </si>
  <si>
    <t>prídel do SF</t>
  </si>
  <si>
    <t>09601</t>
  </si>
  <si>
    <t>Školská jedáleň</t>
  </si>
  <si>
    <t>72f</t>
  </si>
  <si>
    <t>potraviny</t>
  </si>
  <si>
    <t>Spoločný úrad, opatrovateľky</t>
  </si>
  <si>
    <t>el.energia, plyn, vodné,stočné, poštové služby, telefón</t>
  </si>
  <si>
    <t>Vodné, stočné</t>
  </si>
  <si>
    <t>interiérové vybavenie, všeobecný materiál, stroje, knihy,  pracovné odevy</t>
  </si>
  <si>
    <t>Nájomné za nájom budov</t>
  </si>
  <si>
    <t>nájom SATOS PB</t>
  </si>
  <si>
    <t>služby, školenia, stravovanie, prídel do SF</t>
  </si>
  <si>
    <t>Prídel do SF - CZ</t>
  </si>
  <si>
    <t>príspevok odborom</t>
  </si>
  <si>
    <t>2.A Bežný  výdaj - celkom</t>
  </si>
  <si>
    <t>2.B Kapitálový  rozpočet výdajový</t>
  </si>
  <si>
    <t>Obstaranie kapitálových aktív</t>
  </si>
  <si>
    <t>nákup strojov, rekonštrukcia budov</t>
  </si>
  <si>
    <t>Projektová a prípravná dokumentácia</t>
  </si>
  <si>
    <t>Nákup prevádzkových strojov</t>
  </si>
  <si>
    <t>VM Florian</t>
  </si>
  <si>
    <t>Nákup osobných automobilov</t>
  </si>
  <si>
    <t>ťažné zariadenie</t>
  </si>
  <si>
    <t>rekonštrukcia PZ</t>
  </si>
  <si>
    <t>Rekonštrukcia a modernizácia</t>
  </si>
  <si>
    <t>rozšírenie miestnych komunikácií</t>
  </si>
  <si>
    <t>Realizácia nových stavieb</t>
  </si>
  <si>
    <t>zateplenie bytoviek</t>
  </si>
  <si>
    <t>rozšírenie vodovodu</t>
  </si>
  <si>
    <t>rozšírenie verejného osvetlenia</t>
  </si>
  <si>
    <t>09111</t>
  </si>
  <si>
    <t>projektová dokumentácia na rekonštrukciu MŠ</t>
  </si>
  <si>
    <t>projektová dokumentácia, rekonštrukcia  ZŠ</t>
  </si>
  <si>
    <t>Kapitálový  výdaj celkom</t>
  </si>
  <si>
    <t>2.C Finančné operácie výdajové</t>
  </si>
  <si>
    <t>007</t>
  </si>
  <si>
    <t>Splácanie istiny z tuzemských úverov</t>
  </si>
  <si>
    <t>010</t>
  </si>
  <si>
    <t>Splácanie istiny z kontokorentných úverov</t>
  </si>
  <si>
    <t>Finančný výdaj celkom</t>
  </si>
  <si>
    <t>72 f</t>
  </si>
  <si>
    <t>11T1        zo 111</t>
  </si>
  <si>
    <t>el.energia, plyn,</t>
  </si>
  <si>
    <t>72g</t>
  </si>
  <si>
    <t>Dane - daň z pridanej hodnoty</t>
  </si>
  <si>
    <t>Ošatenie</t>
  </si>
  <si>
    <t>Dar  SFZ, Nadácia Spoločne pre región</t>
  </si>
  <si>
    <t xml:space="preserve"> ROZPOČET  na rok 2020</t>
  </si>
  <si>
    <t>zastupiteľstvo 12.12.2019</t>
  </si>
  <si>
    <t>Bankové úvrry</t>
  </si>
  <si>
    <t>OcÚ</t>
  </si>
  <si>
    <t>PZ</t>
  </si>
  <si>
    <t>MK</t>
  </si>
  <si>
    <t>BYT</t>
  </si>
  <si>
    <t>VO</t>
  </si>
  <si>
    <t>TJ</t>
  </si>
  <si>
    <t>Voda</t>
  </si>
  <si>
    <t>MŠ</t>
  </si>
  <si>
    <t>ZŠ</t>
  </si>
  <si>
    <t>11T2</t>
  </si>
  <si>
    <t xml:space="preserve"> Telefón</t>
  </si>
  <si>
    <t>Lekárske posudky</t>
  </si>
  <si>
    <r>
      <rPr>
        <strike/>
        <sz val="8"/>
        <rFont val="Times New Roman"/>
        <family val="1"/>
        <charset val="238"/>
      </rPr>
      <t>Poštové služby</t>
    </r>
    <r>
      <rPr>
        <sz val="8"/>
        <rFont val="Times New Roman"/>
        <family val="1"/>
        <charset val="238"/>
      </rPr>
      <t xml:space="preserve"> - Telefón</t>
    </r>
  </si>
  <si>
    <t>2019 očakávaná</t>
  </si>
  <si>
    <t xml:space="preserve">11T2        </t>
  </si>
  <si>
    <t>Pracné odevy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</si>
</sst>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trike/>
      <sz val="8"/>
      <name val="Times New Roman"/>
      <family val="1"/>
      <charset val="238"/>
    </font>
    <font>
      <sz val="8"/>
      <color theme="2" tint="-9.9978637043366805E-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7" borderId="43" xfId="0" applyFont="1" applyFill="1" applyBorder="1" applyAlignment="1">
      <alignment vertical="center"/>
    </xf>
    <xf numFmtId="0" fontId="5" fillId="7" borderId="44" xfId="0" applyFont="1" applyFill="1" applyBorder="1" applyAlignment="1">
      <alignment vertical="center"/>
    </xf>
    <xf numFmtId="0" fontId="5" fillId="7" borderId="45" xfId="0" applyFont="1" applyFill="1" applyBorder="1" applyAlignment="1">
      <alignment vertical="center"/>
    </xf>
    <xf numFmtId="0" fontId="5" fillId="7" borderId="46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8" borderId="5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" fontId="9" fillId="4" borderId="10" xfId="0" applyNumberFormat="1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13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9" fillId="5" borderId="10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 wrapText="1"/>
    </xf>
    <xf numFmtId="0" fontId="9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vertical="center"/>
    </xf>
    <xf numFmtId="0" fontId="5" fillId="5" borderId="34" xfId="0" applyFont="1" applyFill="1" applyBorder="1" applyAlignment="1">
      <alignment vertical="center"/>
    </xf>
    <xf numFmtId="0" fontId="5" fillId="5" borderId="35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vertical="center" wrapText="1"/>
    </xf>
    <xf numFmtId="4" fontId="6" fillId="7" borderId="48" xfId="0" applyNumberFormat="1" applyFont="1" applyFill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 wrapText="1"/>
    </xf>
    <xf numFmtId="4" fontId="6" fillId="0" borderId="45" xfId="0" applyNumberFormat="1" applyFont="1" applyBorder="1" applyAlignment="1">
      <alignment vertical="center"/>
    </xf>
    <xf numFmtId="4" fontId="6" fillId="0" borderId="43" xfId="0" applyNumberFormat="1" applyFont="1" applyBorder="1" applyAlignment="1">
      <alignment vertical="center"/>
    </xf>
    <xf numFmtId="4" fontId="6" fillId="0" borderId="47" xfId="0" applyNumberFormat="1" applyFont="1" applyBorder="1" applyAlignment="1">
      <alignment vertical="center"/>
    </xf>
    <xf numFmtId="4" fontId="6" fillId="8" borderId="50" xfId="0" applyNumberFormat="1" applyFont="1" applyFill="1" applyBorder="1" applyAlignment="1">
      <alignment vertical="center"/>
    </xf>
    <xf numFmtId="4" fontId="6" fillId="0" borderId="49" xfId="0" applyNumberFormat="1" applyFont="1" applyBorder="1" applyAlignment="1">
      <alignment vertical="center"/>
    </xf>
    <xf numFmtId="4" fontId="6" fillId="0" borderId="46" xfId="0" applyNumberFormat="1" applyFont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0" fontId="5" fillId="7" borderId="51" xfId="0" applyFont="1" applyFill="1" applyBorder="1" applyAlignment="1">
      <alignment vertical="center"/>
    </xf>
    <xf numFmtId="0" fontId="5" fillId="7" borderId="19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6" fillId="7" borderId="52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52" xfId="0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4" fontId="6" fillId="8" borderId="48" xfId="0" applyNumberFormat="1" applyFont="1" applyFill="1" applyBorder="1" applyAlignment="1">
      <alignment vertical="center"/>
    </xf>
    <xf numFmtId="4" fontId="6" fillId="0" borderId="48" xfId="0" applyNumberFormat="1" applyFont="1" applyBorder="1" applyAlignment="1">
      <alignment vertical="center"/>
    </xf>
    <xf numFmtId="4" fontId="6" fillId="0" borderId="18" xfId="0" applyNumberFormat="1" applyFont="1" applyFill="1" applyBorder="1" applyAlignment="1">
      <alignment vertical="center"/>
    </xf>
    <xf numFmtId="4" fontId="6" fillId="0" borderId="21" xfId="0" applyNumberFormat="1" applyFont="1" applyFill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0" fontId="5" fillId="7" borderId="18" xfId="0" applyFont="1" applyFill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4" fontId="6" fillId="0" borderId="21" xfId="0" applyNumberFormat="1" applyFont="1" applyBorder="1" applyAlignment="1">
      <alignment vertical="center"/>
    </xf>
    <xf numFmtId="0" fontId="5" fillId="8" borderId="18" xfId="0" applyFont="1" applyFill="1" applyBorder="1" applyAlignment="1">
      <alignment vertical="center"/>
    </xf>
    <xf numFmtId="0" fontId="5" fillId="8" borderId="51" xfId="0" applyFont="1" applyFill="1" applyBorder="1" applyAlignment="1">
      <alignment vertical="center"/>
    </xf>
    <xf numFmtId="0" fontId="5" fillId="8" borderId="19" xfId="0" applyFont="1" applyFill="1" applyBorder="1" applyAlignment="1">
      <alignment vertical="center"/>
    </xf>
    <xf numFmtId="0" fontId="5" fillId="8" borderId="22" xfId="0" applyFont="1" applyFill="1" applyBorder="1" applyAlignment="1">
      <alignment vertical="center"/>
    </xf>
    <xf numFmtId="0" fontId="6" fillId="8" borderId="52" xfId="0" applyFont="1" applyFill="1" applyBorder="1" applyAlignment="1">
      <alignment vertical="center" wrapText="1"/>
    </xf>
    <xf numFmtId="4" fontId="6" fillId="8" borderId="19" xfId="0" applyNumberFormat="1" applyFont="1" applyFill="1" applyBorder="1" applyAlignment="1">
      <alignment vertical="center"/>
    </xf>
    <xf numFmtId="4" fontId="6" fillId="8" borderId="18" xfId="0" applyNumberFormat="1" applyFont="1" applyFill="1" applyBorder="1" applyAlignment="1">
      <alignment vertical="center"/>
    </xf>
    <xf numFmtId="4" fontId="6" fillId="8" borderId="21" xfId="0" applyNumberFormat="1" applyFont="1" applyFill="1" applyBorder="1" applyAlignment="1">
      <alignment vertical="center"/>
    </xf>
    <xf numFmtId="4" fontId="6" fillId="8" borderId="22" xfId="0" applyNumberFormat="1" applyFont="1" applyFill="1" applyBorder="1" applyAlignment="1">
      <alignment vertical="center"/>
    </xf>
    <xf numFmtId="0" fontId="5" fillId="8" borderId="2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53" xfId="0" applyFont="1" applyFill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6" fillId="0" borderId="54" xfId="0" applyFont="1" applyBorder="1" applyAlignment="1">
      <alignment vertical="center" wrapText="1"/>
    </xf>
    <xf numFmtId="4" fontId="6" fillId="0" borderId="24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4" fontId="6" fillId="8" borderId="55" xfId="0" applyNumberFormat="1" applyFont="1" applyFill="1" applyBorder="1" applyAlignment="1">
      <alignment vertical="center"/>
    </xf>
    <xf numFmtId="4" fontId="6" fillId="0" borderId="26" xfId="0" applyNumberFormat="1" applyFon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6" fillId="0" borderId="57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5" fillId="5" borderId="58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7" borderId="61" xfId="0" applyFont="1" applyFill="1" applyBorder="1" applyAlignment="1">
      <alignment vertical="center"/>
    </xf>
    <xf numFmtId="0" fontId="6" fillId="7" borderId="61" xfId="0" applyFont="1" applyFill="1" applyBorder="1" applyAlignment="1">
      <alignment vertical="center" wrapText="1"/>
    </xf>
    <xf numFmtId="4" fontId="6" fillId="7" borderId="52" xfId="0" applyNumberFormat="1" applyFont="1" applyFill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6" fillId="0" borderId="63" xfId="0" applyFont="1" applyBorder="1" applyAlignment="1">
      <alignment horizontal="right" vertical="center"/>
    </xf>
    <xf numFmtId="0" fontId="6" fillId="0" borderId="63" xfId="0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/>
    </xf>
    <xf numFmtId="0" fontId="5" fillId="7" borderId="64" xfId="0" applyFont="1" applyFill="1" applyBorder="1" applyAlignment="1">
      <alignment vertical="center"/>
    </xf>
    <xf numFmtId="0" fontId="5" fillId="7" borderId="65" xfId="0" applyFont="1" applyFill="1" applyBorder="1" applyAlignment="1">
      <alignment vertical="center"/>
    </xf>
    <xf numFmtId="0" fontId="5" fillId="7" borderId="66" xfId="0" applyFont="1" applyFill="1" applyBorder="1" applyAlignment="1">
      <alignment vertical="center"/>
    </xf>
    <xf numFmtId="0" fontId="6" fillId="7" borderId="6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67" xfId="0" applyFont="1" applyBorder="1" applyAlignment="1">
      <alignment horizontal="right" vertical="center"/>
    </xf>
    <xf numFmtId="0" fontId="6" fillId="0" borderId="67" xfId="0" applyFont="1" applyBorder="1" applyAlignment="1">
      <alignment vertical="center" wrapText="1"/>
    </xf>
    <xf numFmtId="0" fontId="5" fillId="0" borderId="68" xfId="0" applyFont="1" applyBorder="1" applyAlignment="1">
      <alignment vertical="center"/>
    </xf>
    <xf numFmtId="0" fontId="6" fillId="0" borderId="68" xfId="0" applyFont="1" applyBorder="1" applyAlignment="1">
      <alignment vertical="center" wrapText="1"/>
    </xf>
    <xf numFmtId="0" fontId="5" fillId="7" borderId="14" xfId="0" applyFont="1" applyFill="1" applyBorder="1" applyAlignment="1">
      <alignment vertical="center"/>
    </xf>
    <xf numFmtId="0" fontId="5" fillId="7" borderId="3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5" fillId="7" borderId="59" xfId="0" applyFont="1" applyFill="1" applyBorder="1" applyAlignment="1">
      <alignment vertical="center"/>
    </xf>
    <xf numFmtId="0" fontId="6" fillId="7" borderId="59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/>
    </xf>
    <xf numFmtId="0" fontId="6" fillId="0" borderId="66" xfId="0" applyFont="1" applyBorder="1" applyAlignment="1">
      <alignment horizontal="right" vertical="center"/>
    </xf>
    <xf numFmtId="0" fontId="6" fillId="0" borderId="66" xfId="0" applyFont="1" applyBorder="1" applyAlignment="1">
      <alignment vertical="center" wrapText="1"/>
    </xf>
    <xf numFmtId="0" fontId="5" fillId="0" borderId="64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6" fillId="0" borderId="70" xfId="0" applyFont="1" applyBorder="1" applyAlignment="1">
      <alignment horizontal="right" vertical="center"/>
    </xf>
    <xf numFmtId="0" fontId="6" fillId="0" borderId="71" xfId="0" applyFont="1" applyBorder="1" applyAlignment="1">
      <alignment horizontal="right" vertical="center"/>
    </xf>
    <xf numFmtId="0" fontId="6" fillId="0" borderId="71" xfId="0" applyFont="1" applyBorder="1" applyAlignment="1">
      <alignment vertical="center" wrapText="1"/>
    </xf>
    <xf numFmtId="4" fontId="6" fillId="0" borderId="73" xfId="0" applyNumberFormat="1" applyFont="1" applyBorder="1" applyAlignment="1">
      <alignment vertical="center"/>
    </xf>
    <xf numFmtId="4" fontId="6" fillId="0" borderId="64" xfId="0" applyNumberFormat="1" applyFont="1" applyBorder="1" applyAlignment="1">
      <alignment vertical="center"/>
    </xf>
    <xf numFmtId="4" fontId="6" fillId="0" borderId="72" xfId="0" applyNumberFormat="1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76" xfId="0" applyFont="1" applyBorder="1" applyAlignment="1">
      <alignment horizontal="right" vertical="center"/>
    </xf>
    <xf numFmtId="0" fontId="6" fillId="0" borderId="76" xfId="0" applyFont="1" applyBorder="1" applyAlignment="1">
      <alignment vertical="center" wrapText="1"/>
    </xf>
    <xf numFmtId="4" fontId="6" fillId="0" borderId="78" xfId="0" applyNumberFormat="1" applyFont="1" applyBorder="1" applyAlignment="1">
      <alignment vertical="center"/>
    </xf>
    <xf numFmtId="4" fontId="6" fillId="0" borderId="79" xfId="0" applyNumberFormat="1" applyFont="1" applyBorder="1" applyAlignment="1">
      <alignment vertical="center"/>
    </xf>
    <xf numFmtId="4" fontId="6" fillId="0" borderId="77" xfId="0" applyNumberFormat="1" applyFont="1" applyBorder="1" applyAlignment="1">
      <alignment vertical="center"/>
    </xf>
    <xf numFmtId="0" fontId="8" fillId="6" borderId="33" xfId="0" applyFont="1" applyFill="1" applyBorder="1" applyAlignment="1">
      <alignment vertical="center"/>
    </xf>
    <xf numFmtId="0" fontId="5" fillId="6" borderId="34" xfId="0" applyFont="1" applyFill="1" applyBorder="1" applyAlignment="1">
      <alignment vertical="center"/>
    </xf>
    <xf numFmtId="0" fontId="5" fillId="6" borderId="35" xfId="0" applyFont="1" applyFill="1" applyBorder="1" applyAlignment="1">
      <alignment vertical="center"/>
    </xf>
    <xf numFmtId="0" fontId="9" fillId="4" borderId="36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5" fillId="7" borderId="16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4" fontId="6" fillId="7" borderId="81" xfId="0" applyNumberFormat="1" applyFont="1" applyFill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6" fillId="0" borderId="61" xfId="0" applyFont="1" applyBorder="1" applyAlignment="1">
      <alignment vertical="center" wrapText="1"/>
    </xf>
    <xf numFmtId="0" fontId="5" fillId="7" borderId="52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2" xfId="0" applyFont="1" applyBorder="1" applyAlignment="1">
      <alignment horizontal="right" vertical="center"/>
    </xf>
    <xf numFmtId="0" fontId="6" fillId="8" borderId="52" xfId="0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6" fillId="8" borderId="22" xfId="0" applyFont="1" applyFill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6" fillId="0" borderId="74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4" fontId="6" fillId="0" borderId="29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6" fillId="0" borderId="84" xfId="0" applyNumberFormat="1" applyFont="1" applyBorder="1" applyAlignment="1">
      <alignment vertical="center"/>
    </xf>
    <xf numFmtId="4" fontId="6" fillId="0" borderId="85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4" xfId="0" applyFont="1" applyBorder="1" applyAlignment="1">
      <alignment horizontal="right" vertical="center"/>
    </xf>
    <xf numFmtId="4" fontId="6" fillId="0" borderId="55" xfId="0" applyNumberFormat="1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49" fontId="9" fillId="10" borderId="33" xfId="0" applyNumberFormat="1" applyFont="1" applyFill="1" applyBorder="1" applyAlignment="1">
      <alignment vertical="center"/>
    </xf>
    <xf numFmtId="0" fontId="9" fillId="10" borderId="34" xfId="0" applyFont="1" applyFill="1" applyBorder="1" applyAlignment="1">
      <alignment vertical="center"/>
    </xf>
    <xf numFmtId="0" fontId="5" fillId="10" borderId="35" xfId="0" applyFont="1" applyFill="1" applyBorder="1" applyAlignment="1">
      <alignment vertical="center"/>
    </xf>
    <xf numFmtId="0" fontId="5" fillId="7" borderId="86" xfId="0" applyFont="1" applyFill="1" applyBorder="1" applyAlignment="1">
      <alignment vertical="center"/>
    </xf>
    <xf numFmtId="0" fontId="5" fillId="7" borderId="81" xfId="0" applyFont="1" applyFill="1" applyBorder="1" applyAlignment="1">
      <alignment vertical="center"/>
    </xf>
    <xf numFmtId="0" fontId="5" fillId="7" borderId="83" xfId="0" applyFont="1" applyFill="1" applyBorder="1" applyAlignment="1">
      <alignment vertical="center"/>
    </xf>
    <xf numFmtId="0" fontId="5" fillId="7" borderId="48" xfId="0" applyFont="1" applyFill="1" applyBorder="1" applyAlignment="1">
      <alignment vertical="center"/>
    </xf>
    <xf numFmtId="0" fontId="6" fillId="0" borderId="83" xfId="0" applyFont="1" applyBorder="1" applyAlignment="1">
      <alignment vertical="center"/>
    </xf>
    <xf numFmtId="0" fontId="6" fillId="0" borderId="48" xfId="0" applyFont="1" applyBorder="1" applyAlignment="1">
      <alignment horizontal="right" vertical="center"/>
    </xf>
    <xf numFmtId="0" fontId="6" fillId="0" borderId="83" xfId="0" applyFont="1" applyBorder="1" applyAlignment="1">
      <alignment horizontal="right" vertical="center"/>
    </xf>
    <xf numFmtId="0" fontId="6" fillId="8" borderId="66" xfId="0" applyFont="1" applyFill="1" applyBorder="1" applyAlignment="1">
      <alignment vertical="center" wrapText="1"/>
    </xf>
    <xf numFmtId="4" fontId="6" fillId="0" borderId="88" xfId="0" applyNumberFormat="1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7" xfId="0" applyFont="1" applyBorder="1" applyAlignment="1">
      <alignment vertical="center"/>
    </xf>
    <xf numFmtId="0" fontId="6" fillId="0" borderId="88" xfId="0" applyFont="1" applyBorder="1" applyAlignment="1">
      <alignment horizontal="right" vertical="center"/>
    </xf>
    <xf numFmtId="4" fontId="6" fillId="8" borderId="88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7" borderId="91" xfId="0" applyFont="1" applyFill="1" applyBorder="1" applyAlignment="1">
      <alignment vertical="center"/>
    </xf>
    <xf numFmtId="0" fontId="5" fillId="7" borderId="92" xfId="0" applyFont="1" applyFill="1" applyBorder="1" applyAlignment="1">
      <alignment vertical="center"/>
    </xf>
    <xf numFmtId="49" fontId="5" fillId="7" borderId="96" xfId="0" applyNumberFormat="1" applyFont="1" applyFill="1" applyBorder="1" applyAlignment="1">
      <alignment vertical="center"/>
    </xf>
    <xf numFmtId="0" fontId="5" fillId="7" borderId="96" xfId="0" applyFont="1" applyFill="1" applyBorder="1" applyAlignment="1">
      <alignment vertical="center"/>
    </xf>
    <xf numFmtId="0" fontId="6" fillId="7" borderId="93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6" fillId="0" borderId="56" xfId="0" applyFont="1" applyBorder="1" applyAlignment="1">
      <alignment vertical="center" wrapText="1"/>
    </xf>
    <xf numFmtId="0" fontId="6" fillId="8" borderId="83" xfId="0" applyFont="1" applyFill="1" applyBorder="1" applyAlignment="1">
      <alignment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83" xfId="0" applyFont="1" applyFill="1" applyBorder="1" applyAlignment="1">
      <alignment horizontal="right" vertical="center"/>
    </xf>
    <xf numFmtId="0" fontId="5" fillId="7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49" fontId="5" fillId="7" borderId="23" xfId="0" applyNumberFormat="1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0" fontId="6" fillId="7" borderId="67" xfId="0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vertical="center"/>
    </xf>
    <xf numFmtId="0" fontId="9" fillId="10" borderId="58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49" fontId="5" fillId="7" borderId="37" xfId="0" applyNumberFormat="1" applyFont="1" applyFill="1" applyBorder="1" applyAlignment="1">
      <alignment vertical="center"/>
    </xf>
    <xf numFmtId="49" fontId="5" fillId="7" borderId="54" xfId="0" applyNumberFormat="1" applyFont="1" applyFill="1" applyBorder="1" applyAlignment="1">
      <alignment vertical="center"/>
    </xf>
    <xf numFmtId="0" fontId="5" fillId="7" borderId="90" xfId="0" applyFont="1" applyFill="1" applyBorder="1" applyAlignment="1">
      <alignment vertical="center"/>
    </xf>
    <xf numFmtId="4" fontId="6" fillId="7" borderId="55" xfId="0" applyNumberFormat="1" applyFont="1" applyFill="1" applyBorder="1" applyAlignment="1">
      <alignment vertical="center"/>
    </xf>
    <xf numFmtId="0" fontId="5" fillId="7" borderId="54" xfId="0" applyFont="1" applyFill="1" applyBorder="1" applyAlignment="1">
      <alignment vertical="center"/>
    </xf>
    <xf numFmtId="0" fontId="5" fillId="7" borderId="73" xfId="0" applyFont="1" applyFill="1" applyBorder="1" applyAlignment="1">
      <alignment vertical="center"/>
    </xf>
    <xf numFmtId="0" fontId="5" fillId="7" borderId="74" xfId="0" applyFont="1" applyFill="1" applyBorder="1" applyAlignment="1">
      <alignment vertical="center"/>
    </xf>
    <xf numFmtId="0" fontId="6" fillId="0" borderId="47" xfId="0" applyFont="1" applyBorder="1" applyAlignment="1">
      <alignment horizontal="right" vertical="center"/>
    </xf>
    <xf numFmtId="4" fontId="6" fillId="0" borderId="50" xfId="0" applyNumberFormat="1" applyFont="1" applyBorder="1" applyAlignment="1">
      <alignment vertical="center"/>
    </xf>
    <xf numFmtId="4" fontId="6" fillId="8" borderId="25" xfId="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vertical="center" wrapText="1"/>
    </xf>
    <xf numFmtId="0" fontId="5" fillId="8" borderId="46" xfId="0" applyFont="1" applyFill="1" applyBorder="1" applyAlignment="1">
      <alignment vertical="center"/>
    </xf>
    <xf numFmtId="0" fontId="5" fillId="8" borderId="47" xfId="0" applyFont="1" applyFill="1" applyBorder="1" applyAlignment="1">
      <alignment vertical="center"/>
    </xf>
    <xf numFmtId="0" fontId="6" fillId="8" borderId="61" xfId="0" applyFont="1" applyFill="1" applyBorder="1" applyAlignment="1">
      <alignment vertical="center" wrapText="1"/>
    </xf>
    <xf numFmtId="0" fontId="5" fillId="8" borderId="64" xfId="0" applyFont="1" applyFill="1" applyBorder="1" applyAlignment="1">
      <alignment horizontal="left" vertical="center" wrapText="1"/>
    </xf>
    <xf numFmtId="0" fontId="5" fillId="8" borderId="64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vertical="center" wrapText="1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5" fillId="8" borderId="79" xfId="0" applyFont="1" applyFill="1" applyBorder="1" applyAlignment="1">
      <alignment vertical="center" wrapText="1"/>
    </xf>
    <xf numFmtId="49" fontId="5" fillId="7" borderId="52" xfId="0" applyNumberFormat="1" applyFont="1" applyFill="1" applyBorder="1" applyAlignment="1">
      <alignment vertical="center"/>
    </xf>
    <xf numFmtId="0" fontId="6" fillId="0" borderId="78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6" fillId="0" borderId="80" xfId="0" applyFont="1" applyBorder="1" applyAlignment="1">
      <alignment horizontal="right" vertical="center"/>
    </xf>
    <xf numFmtId="4" fontId="6" fillId="0" borderId="75" xfId="0" applyNumberFormat="1" applyFont="1" applyBorder="1" applyAlignment="1">
      <alignment vertical="center"/>
    </xf>
    <xf numFmtId="0" fontId="6" fillId="8" borderId="43" xfId="0" applyFont="1" applyFill="1" applyBorder="1" applyAlignment="1">
      <alignment vertical="center"/>
    </xf>
    <xf numFmtId="0" fontId="6" fillId="8" borderId="45" xfId="0" applyFont="1" applyFill="1" applyBorder="1" applyAlignment="1">
      <alignment vertical="center"/>
    </xf>
    <xf numFmtId="0" fontId="6" fillId="8" borderId="82" xfId="0" applyFont="1" applyFill="1" applyBorder="1" applyAlignment="1">
      <alignment vertical="center"/>
    </xf>
    <xf numFmtId="0" fontId="6" fillId="8" borderId="45" xfId="0" applyFont="1" applyFill="1" applyBorder="1" applyAlignment="1">
      <alignment horizontal="right" vertical="center"/>
    </xf>
    <xf numFmtId="4" fontId="6" fillId="8" borderId="49" xfId="0" applyNumberFormat="1" applyFont="1" applyFill="1" applyBorder="1" applyAlignment="1">
      <alignment vertical="center"/>
    </xf>
    <xf numFmtId="4" fontId="6" fillId="8" borderId="45" xfId="0" applyNumberFormat="1" applyFont="1" applyFill="1" applyBorder="1" applyAlignment="1">
      <alignment vertical="center"/>
    </xf>
    <xf numFmtId="4" fontId="6" fillId="8" borderId="43" xfId="0" applyNumberFormat="1" applyFont="1" applyFill="1" applyBorder="1" applyAlignment="1">
      <alignment vertical="center"/>
    </xf>
    <xf numFmtId="49" fontId="5" fillId="7" borderId="90" xfId="0" applyNumberFormat="1" applyFont="1" applyFill="1" applyBorder="1" applyAlignment="1">
      <alignment vertical="center"/>
    </xf>
    <xf numFmtId="0" fontId="5" fillId="8" borderId="10" xfId="0" applyFont="1" applyFill="1" applyBorder="1" applyAlignment="1">
      <alignment vertical="center"/>
    </xf>
    <xf numFmtId="0" fontId="5" fillId="8" borderId="11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9" fillId="4" borderId="37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6" fillId="0" borderId="21" xfId="0" applyFont="1" applyBorder="1" applyAlignment="1">
      <alignment horizontal="right" vertical="center"/>
    </xf>
    <xf numFmtId="49" fontId="5" fillId="7" borderId="40" xfId="0" applyNumberFormat="1" applyFont="1" applyFill="1" applyBorder="1" applyAlignment="1">
      <alignment vertical="center"/>
    </xf>
    <xf numFmtId="49" fontId="5" fillId="7" borderId="24" xfId="0" applyNumberFormat="1" applyFont="1" applyFill="1" applyBorder="1" applyAlignment="1">
      <alignment vertical="center"/>
    </xf>
    <xf numFmtId="4" fontId="6" fillId="7" borderId="25" xfId="0" applyNumberFormat="1" applyFont="1" applyFill="1" applyBorder="1" applyAlignment="1">
      <alignment vertical="center"/>
    </xf>
    <xf numFmtId="4" fontId="6" fillId="0" borderId="51" xfId="0" applyNumberFormat="1" applyFont="1" applyBorder="1" applyAlignment="1">
      <alignment vertical="center"/>
    </xf>
    <xf numFmtId="49" fontId="5" fillId="7" borderId="83" xfId="0" applyNumberFormat="1" applyFont="1" applyFill="1" applyBorder="1" applyAlignment="1">
      <alignment vertical="center"/>
    </xf>
    <xf numFmtId="0" fontId="5" fillId="7" borderId="47" xfId="0" applyFont="1" applyFill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9" xfId="0" applyFont="1" applyBorder="1" applyAlignment="1">
      <alignment horizontal="right" vertical="center"/>
    </xf>
    <xf numFmtId="0" fontId="6" fillId="0" borderId="45" xfId="0" applyFont="1" applyBorder="1" applyAlignment="1">
      <alignment vertical="center" wrapText="1"/>
    </xf>
    <xf numFmtId="4" fontId="6" fillId="0" borderId="44" xfId="0" applyNumberFormat="1" applyFont="1" applyBorder="1" applyAlignment="1">
      <alignment vertical="center"/>
    </xf>
    <xf numFmtId="0" fontId="6" fillId="0" borderId="89" xfId="0" applyFont="1" applyBorder="1" applyAlignment="1">
      <alignment horizontal="right" vertical="center"/>
    </xf>
    <xf numFmtId="0" fontId="6" fillId="0" borderId="70" xfId="0" applyFont="1" applyBorder="1" applyAlignment="1">
      <alignment vertical="center" wrapText="1"/>
    </xf>
    <xf numFmtId="4" fontId="6" fillId="0" borderId="39" xfId="0" applyNumberFormat="1" applyFont="1" applyBorder="1" applyAlignment="1">
      <alignment vertical="center"/>
    </xf>
    <xf numFmtId="4" fontId="6" fillId="8" borderId="41" xfId="0" applyNumberFormat="1" applyFont="1" applyFill="1" applyBorder="1" applyAlignment="1">
      <alignment vertical="center"/>
    </xf>
    <xf numFmtId="4" fontId="6" fillId="0" borderId="38" xfId="0" applyNumberFormat="1" applyFont="1" applyBorder="1" applyAlignment="1">
      <alignment vertical="center"/>
    </xf>
    <xf numFmtId="49" fontId="5" fillId="7" borderId="102" xfId="0" applyNumberFormat="1" applyFont="1" applyFill="1" applyBorder="1" applyAlignment="1">
      <alignment vertical="center"/>
    </xf>
    <xf numFmtId="0" fontId="5" fillId="7" borderId="80" xfId="0" applyFont="1" applyFill="1" applyBorder="1" applyAlignment="1">
      <alignment vertical="center"/>
    </xf>
    <xf numFmtId="4" fontId="6" fillId="7" borderId="78" xfId="0" applyNumberFormat="1" applyFont="1" applyFill="1" applyBorder="1" applyAlignment="1">
      <alignment vertical="center"/>
    </xf>
    <xf numFmtId="49" fontId="5" fillId="7" borderId="95" xfId="0" applyNumberFormat="1" applyFont="1" applyFill="1" applyBorder="1" applyAlignment="1">
      <alignment vertical="center"/>
    </xf>
    <xf numFmtId="49" fontId="5" fillId="7" borderId="86" xfId="0" applyNumberFormat="1" applyFont="1" applyFill="1" applyBorder="1" applyAlignment="1">
      <alignment vertical="center"/>
    </xf>
    <xf numFmtId="49" fontId="5" fillId="7" borderId="45" xfId="0" applyNumberFormat="1" applyFont="1" applyFill="1" applyBorder="1" applyAlignment="1">
      <alignment vertical="center"/>
    </xf>
    <xf numFmtId="0" fontId="6" fillId="0" borderId="90" xfId="0" applyFont="1" applyBorder="1" applyAlignment="1">
      <alignment vertical="center"/>
    </xf>
    <xf numFmtId="4" fontId="6" fillId="0" borderId="53" xfId="0" applyNumberFormat="1" applyFont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58" xfId="0" applyFont="1" applyFill="1" applyBorder="1" applyAlignment="1">
      <alignment vertical="center"/>
    </xf>
    <xf numFmtId="0" fontId="6" fillId="7" borderId="98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7" borderId="70" xfId="0" applyFont="1" applyFill="1" applyBorder="1" applyAlignment="1">
      <alignment vertical="center"/>
    </xf>
    <xf numFmtId="4" fontId="6" fillId="7" borderId="22" xfId="0" applyNumberFormat="1" applyFont="1" applyFill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49" fontId="9" fillId="8" borderId="1" xfId="0" applyNumberFormat="1" applyFont="1" applyFill="1" applyBorder="1" applyAlignment="1">
      <alignment vertical="center"/>
    </xf>
    <xf numFmtId="0" fontId="9" fillId="8" borderId="58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9" fillId="10" borderId="33" xfId="0" applyFont="1" applyFill="1" applyBorder="1" applyAlignment="1">
      <alignment vertical="center"/>
    </xf>
    <xf numFmtId="0" fontId="9" fillId="10" borderId="35" xfId="0" applyFont="1" applyFill="1" applyBorder="1" applyAlignment="1">
      <alignment vertical="center"/>
    </xf>
    <xf numFmtId="0" fontId="5" fillId="7" borderId="38" xfId="0" applyFont="1" applyFill="1" applyBorder="1" applyAlignment="1">
      <alignment vertical="center"/>
    </xf>
    <xf numFmtId="0" fontId="5" fillId="7" borderId="40" xfId="0" applyFont="1" applyFill="1" applyBorder="1" applyAlignment="1">
      <alignment vertical="center"/>
    </xf>
    <xf numFmtId="49" fontId="5" fillId="7" borderId="100" xfId="0" applyNumberFormat="1" applyFont="1" applyFill="1" applyBorder="1" applyAlignment="1">
      <alignment vertical="center"/>
    </xf>
    <xf numFmtId="0" fontId="5" fillId="7" borderId="42" xfId="0" applyFont="1" applyFill="1" applyBorder="1" applyAlignment="1">
      <alignment vertical="center"/>
    </xf>
    <xf numFmtId="0" fontId="6" fillId="7" borderId="60" xfId="0" applyFont="1" applyFill="1" applyBorder="1" applyAlignment="1">
      <alignment vertical="center" wrapText="1"/>
    </xf>
    <xf numFmtId="4" fontId="6" fillId="7" borderId="101" xfId="0" applyNumberFormat="1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87" xfId="0" applyFont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5" fillId="6" borderId="56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9" fillId="6" borderId="34" xfId="0" applyFont="1" applyFill="1" applyBorder="1" applyAlignment="1">
      <alignment vertical="center"/>
    </xf>
    <xf numFmtId="0" fontId="9" fillId="6" borderId="35" xfId="0" applyFont="1" applyFill="1" applyBorder="1" applyAlignment="1">
      <alignment vertical="center"/>
    </xf>
    <xf numFmtId="49" fontId="5" fillId="7" borderId="14" xfId="0" applyNumberFormat="1" applyFont="1" applyFill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49" fontId="6" fillId="0" borderId="43" xfId="0" applyNumberFormat="1" applyFont="1" applyBorder="1" applyAlignment="1">
      <alignment vertical="center"/>
    </xf>
    <xf numFmtId="4" fontId="6" fillId="8" borderId="46" xfId="0" applyNumberFormat="1" applyFont="1" applyFill="1" applyBorder="1" applyAlignment="1">
      <alignment vertical="center"/>
    </xf>
    <xf numFmtId="49" fontId="5" fillId="7" borderId="18" xfId="0" applyNumberFormat="1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49" fontId="5" fillId="0" borderId="64" xfId="0" applyNumberFormat="1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49" fontId="6" fillId="0" borderId="79" xfId="0" applyNumberFormat="1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4" fontId="6" fillId="8" borderId="78" xfId="0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68" xfId="0" applyFont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7" borderId="16" xfId="0" applyFont="1" applyFill="1" applyBorder="1" applyAlignment="1">
      <alignment vertical="center"/>
    </xf>
    <xf numFmtId="49" fontId="13" fillId="7" borderId="37" xfId="0" applyNumberFormat="1" applyFont="1" applyFill="1" applyBorder="1" applyAlignment="1">
      <alignment vertical="center"/>
    </xf>
    <xf numFmtId="0" fontId="13" fillId="7" borderId="59" xfId="0" applyFont="1" applyFill="1" applyBorder="1" applyAlignment="1">
      <alignment vertical="center" wrapText="1"/>
    </xf>
    <xf numFmtId="0" fontId="13" fillId="7" borderId="25" xfId="0" applyFont="1" applyFill="1" applyBorder="1" applyAlignment="1">
      <alignment vertical="center"/>
    </xf>
    <xf numFmtId="49" fontId="13" fillId="7" borderId="54" xfId="0" applyNumberFormat="1" applyFont="1" applyFill="1" applyBorder="1" applyAlignment="1">
      <alignment vertical="center"/>
    </xf>
    <xf numFmtId="0" fontId="13" fillId="7" borderId="67" xfId="0" applyFont="1" applyFill="1" applyBorder="1" applyAlignment="1">
      <alignment vertical="center" wrapText="1"/>
    </xf>
    <xf numFmtId="49" fontId="8" fillId="0" borderId="10" xfId="0" applyNumberFormat="1" applyFont="1" applyBorder="1" applyAlignment="1">
      <alignment vertical="center"/>
    </xf>
    <xf numFmtId="0" fontId="6" fillId="0" borderId="22" xfId="0" applyFont="1" applyFill="1" applyBorder="1" applyAlignment="1">
      <alignment horizontal="right" vertical="center"/>
    </xf>
    <xf numFmtId="4" fontId="6" fillId="0" borderId="22" xfId="0" applyNumberFormat="1" applyFont="1" applyFill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4" fontId="11" fillId="5" borderId="10" xfId="0" applyNumberFormat="1" applyFont="1" applyFill="1" applyBorder="1" applyAlignment="1">
      <alignment vertical="center"/>
    </xf>
    <xf numFmtId="4" fontId="11" fillId="5" borderId="11" xfId="0" applyNumberFormat="1" applyFont="1" applyFill="1" applyBorder="1" applyAlignment="1">
      <alignment vertical="center"/>
    </xf>
    <xf numFmtId="4" fontId="11" fillId="5" borderId="27" xfId="0" applyNumberFormat="1" applyFont="1" applyFill="1" applyBorder="1" applyAlignment="1">
      <alignment vertical="center"/>
    </xf>
    <xf numFmtId="4" fontId="11" fillId="5" borderId="28" xfId="0" applyNumberFormat="1" applyFont="1" applyFill="1" applyBorder="1" applyAlignment="1">
      <alignment vertical="center"/>
    </xf>
    <xf numFmtId="4" fontId="6" fillId="0" borderId="30" xfId="0" applyNumberFormat="1" applyFont="1" applyBorder="1" applyAlignment="1">
      <alignment vertical="center"/>
    </xf>
    <xf numFmtId="4" fontId="6" fillId="0" borderId="31" xfId="0" applyNumberFormat="1" applyFont="1" applyBorder="1" applyAlignment="1">
      <alignment vertical="center"/>
    </xf>
    <xf numFmtId="4" fontId="11" fillId="6" borderId="10" xfId="0" applyNumberFormat="1" applyFont="1" applyFill="1" applyBorder="1" applyAlignment="1">
      <alignment vertical="center"/>
    </xf>
    <xf numFmtId="4" fontId="11" fillId="6" borderId="11" xfId="0" applyNumberFormat="1" applyFont="1" applyFill="1" applyBorder="1" applyAlignment="1">
      <alignment vertical="center"/>
    </xf>
    <xf numFmtId="4" fontId="11" fillId="6" borderId="27" xfId="0" applyNumberFormat="1" applyFont="1" applyFill="1" applyBorder="1" applyAlignment="1">
      <alignment vertical="center"/>
    </xf>
    <xf numFmtId="4" fontId="11" fillId="6" borderId="28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8" borderId="0" xfId="0" applyNumberFormat="1" applyFont="1" applyFill="1" applyAlignment="1">
      <alignment vertical="center"/>
    </xf>
    <xf numFmtId="1" fontId="11" fillId="4" borderId="10" xfId="0" applyNumberFormat="1" applyFont="1" applyFill="1" applyBorder="1" applyAlignment="1">
      <alignment horizontal="center" vertical="center"/>
    </xf>
    <xf numFmtId="1" fontId="11" fillId="4" borderId="11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 wrapText="1"/>
    </xf>
    <xf numFmtId="1" fontId="11" fillId="4" borderId="27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4" fontId="6" fillId="7" borderId="43" xfId="0" applyNumberFormat="1" applyFont="1" applyFill="1" applyBorder="1" applyAlignment="1">
      <alignment vertical="center"/>
    </xf>
    <xf numFmtId="4" fontId="6" fillId="7" borderId="45" xfId="0" applyNumberFormat="1" applyFont="1" applyFill="1" applyBorder="1" applyAlignment="1">
      <alignment vertical="center"/>
    </xf>
    <xf numFmtId="4" fontId="6" fillId="7" borderId="49" xfId="0" applyNumberFormat="1" applyFont="1" applyFill="1" applyBorder="1" applyAlignment="1">
      <alignment vertical="center"/>
    </xf>
    <xf numFmtId="4" fontId="6" fillId="7" borderId="46" xfId="0" applyNumberFormat="1" applyFont="1" applyFill="1" applyBorder="1" applyAlignment="1">
      <alignment vertical="center"/>
    </xf>
    <xf numFmtId="4" fontId="6" fillId="7" borderId="18" xfId="0" applyNumberFormat="1" applyFont="1" applyFill="1" applyBorder="1" applyAlignment="1">
      <alignment vertical="center"/>
    </xf>
    <xf numFmtId="4" fontId="6" fillId="7" borderId="19" xfId="0" applyNumberFormat="1" applyFont="1" applyFill="1" applyBorder="1" applyAlignment="1">
      <alignment vertical="center"/>
    </xf>
    <xf numFmtId="4" fontId="6" fillId="7" borderId="21" xfId="0" applyNumberFormat="1" applyFont="1" applyFill="1" applyBorder="1" applyAlignment="1">
      <alignment vertical="center"/>
    </xf>
    <xf numFmtId="4" fontId="6" fillId="8" borderId="18" xfId="0" applyNumberFormat="1" applyFont="1" applyFill="1" applyBorder="1" applyAlignment="1">
      <alignment horizontal="center" vertical="center"/>
    </xf>
    <xf numFmtId="4" fontId="11" fillId="9" borderId="10" xfId="0" applyNumberFormat="1" applyFont="1" applyFill="1" applyBorder="1" applyAlignment="1">
      <alignment vertical="center"/>
    </xf>
    <xf numFmtId="4" fontId="11" fillId="9" borderId="11" xfId="0" applyNumberFormat="1" applyFont="1" applyFill="1" applyBorder="1" applyAlignment="1">
      <alignment vertical="center"/>
    </xf>
    <xf numFmtId="4" fontId="11" fillId="9" borderId="28" xfId="0" applyNumberFormat="1" applyFont="1" applyFill="1" applyBorder="1" applyAlignment="1">
      <alignment vertical="center"/>
    </xf>
    <xf numFmtId="4" fontId="11" fillId="9" borderId="57" xfId="0" applyNumberFormat="1" applyFont="1" applyFill="1" applyBorder="1" applyAlignment="1">
      <alignment vertical="center"/>
    </xf>
    <xf numFmtId="1" fontId="11" fillId="4" borderId="4" xfId="0" applyNumberFormat="1" applyFont="1" applyFill="1" applyBorder="1" applyAlignment="1">
      <alignment horizontal="center" vertical="center" wrapText="1"/>
    </xf>
    <xf numFmtId="4" fontId="11" fillId="9" borderId="32" xfId="0" applyNumberFormat="1" applyFont="1" applyFill="1" applyBorder="1" applyAlignment="1">
      <alignment vertical="center"/>
    </xf>
    <xf numFmtId="4" fontId="11" fillId="9" borderId="9" xfId="0" applyNumberFormat="1" applyFont="1" applyFill="1" applyBorder="1" applyAlignment="1">
      <alignment vertical="center"/>
    </xf>
    <xf numFmtId="4" fontId="11" fillId="9" borderId="27" xfId="0" applyNumberFormat="1" applyFont="1" applyFill="1" applyBorder="1" applyAlignment="1">
      <alignment vertical="center"/>
    </xf>
    <xf numFmtId="1" fontId="11" fillId="8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4" fontId="6" fillId="7" borderId="14" xfId="0" applyNumberFormat="1" applyFont="1" applyFill="1" applyBorder="1" applyAlignment="1">
      <alignment vertical="center"/>
    </xf>
    <xf numFmtId="4" fontId="6" fillId="7" borderId="16" xfId="0" applyNumberFormat="1" applyFont="1" applyFill="1" applyBorder="1" applyAlignment="1">
      <alignment vertical="center"/>
    </xf>
    <xf numFmtId="4" fontId="6" fillId="7" borderId="17" xfId="0" applyNumberFormat="1" applyFont="1" applyFill="1" applyBorder="1" applyAlignment="1">
      <alignment vertical="center"/>
    </xf>
    <xf numFmtId="4" fontId="11" fillId="0" borderId="69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4" fontId="11" fillId="0" borderId="57" xfId="0" applyNumberFormat="1" applyFont="1" applyBorder="1" applyAlignment="1">
      <alignment vertical="center"/>
    </xf>
    <xf numFmtId="4" fontId="11" fillId="8" borderId="32" xfId="0" applyNumberFormat="1" applyFont="1" applyFill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4" fontId="6" fillId="7" borderId="2" xfId="0" applyNumberFormat="1" applyFont="1" applyFill="1" applyBorder="1" applyAlignment="1">
      <alignment vertical="center"/>
    </xf>
    <xf numFmtId="4" fontId="6" fillId="7" borderId="85" xfId="0" applyNumberFormat="1" applyFont="1" applyFill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4" fontId="11" fillId="0" borderId="68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6" fillId="7" borderId="15" xfId="0" applyNumberFormat="1" applyFont="1" applyFill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11" fillId="8" borderId="28" xfId="0" applyNumberFormat="1" applyFont="1" applyFill="1" applyBorder="1" applyAlignment="1">
      <alignment vertical="center"/>
    </xf>
    <xf numFmtId="4" fontId="6" fillId="7" borderId="91" xfId="0" applyNumberFormat="1" applyFont="1" applyFill="1" applyBorder="1" applyAlignment="1">
      <alignment vertical="center"/>
    </xf>
    <xf numFmtId="4" fontId="6" fillId="7" borderId="92" xfId="0" applyNumberFormat="1" applyFont="1" applyFill="1" applyBorder="1" applyAlignment="1">
      <alignment vertical="center"/>
    </xf>
    <xf numFmtId="4" fontId="6" fillId="7" borderId="97" xfId="0" applyNumberFormat="1" applyFont="1" applyFill="1" applyBorder="1" applyAlignment="1">
      <alignment vertical="center"/>
    </xf>
    <xf numFmtId="4" fontId="11" fillId="0" borderId="56" xfId="0" applyNumberFormat="1" applyFont="1" applyBorder="1" applyAlignment="1">
      <alignment vertical="center"/>
    </xf>
    <xf numFmtId="4" fontId="11" fillId="0" borderId="41" xfId="0" applyNumberFormat="1" applyFont="1" applyBorder="1" applyAlignment="1">
      <alignment vertical="center"/>
    </xf>
    <xf numFmtId="4" fontId="6" fillId="7" borderId="26" xfId="0" applyNumberFormat="1" applyFont="1" applyFill="1" applyBorder="1" applyAlignment="1">
      <alignment vertical="center"/>
    </xf>
    <xf numFmtId="4" fontId="6" fillId="7" borderId="24" xfId="0" applyNumberFormat="1" applyFont="1" applyFill="1" applyBorder="1" applyAlignment="1">
      <alignment vertical="center"/>
    </xf>
    <xf numFmtId="4" fontId="6" fillId="7" borderId="23" xfId="0" applyNumberFormat="1" applyFont="1" applyFill="1" applyBorder="1" applyAlignment="1">
      <alignment vertical="center"/>
    </xf>
    <xf numFmtId="4" fontId="11" fillId="0" borderId="28" xfId="0" applyNumberFormat="1" applyFont="1" applyFill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27" xfId="0" applyNumberFormat="1" applyFont="1" applyFill="1" applyBorder="1" applyAlignment="1">
      <alignment vertical="center"/>
    </xf>
    <xf numFmtId="4" fontId="6" fillId="7" borderId="64" xfId="0" applyNumberFormat="1" applyFont="1" applyFill="1" applyBorder="1" applyAlignment="1">
      <alignment vertical="center"/>
    </xf>
    <xf numFmtId="4" fontId="6" fillId="7" borderId="73" xfId="0" applyNumberFormat="1" applyFont="1" applyFill="1" applyBorder="1" applyAlignment="1">
      <alignment vertical="center"/>
    </xf>
    <xf numFmtId="4" fontId="11" fillId="8" borderId="9" xfId="0" applyNumberFormat="1" applyFont="1" applyFill="1" applyBorder="1" applyAlignment="1">
      <alignment vertical="center"/>
    </xf>
    <xf numFmtId="4" fontId="6" fillId="7" borderId="36" xfId="0" applyNumberFormat="1" applyFont="1" applyFill="1" applyBorder="1" applyAlignment="1">
      <alignment vertical="center"/>
    </xf>
    <xf numFmtId="4" fontId="6" fillId="7" borderId="51" xfId="0" applyNumberFormat="1" applyFont="1" applyFill="1" applyBorder="1" applyAlignment="1">
      <alignment vertical="center"/>
    </xf>
    <xf numFmtId="4" fontId="6" fillId="7" borderId="94" xfId="0" applyNumberFormat="1" applyFont="1" applyFill="1" applyBorder="1" applyAlignment="1">
      <alignment vertical="center"/>
    </xf>
    <xf numFmtId="4" fontId="6" fillId="7" borderId="77" xfId="0" applyNumberFormat="1" applyFont="1" applyFill="1" applyBorder="1" applyAlignment="1">
      <alignment vertical="center"/>
    </xf>
    <xf numFmtId="4" fontId="6" fillId="7" borderId="95" xfId="0" applyNumberFormat="1" applyFont="1" applyFill="1" applyBorder="1" applyAlignment="1">
      <alignment vertical="center"/>
    </xf>
    <xf numFmtId="4" fontId="11" fillId="7" borderId="73" xfId="0" applyNumberFormat="1" applyFont="1" applyFill="1" applyBorder="1" applyAlignment="1">
      <alignment vertical="center"/>
    </xf>
    <xf numFmtId="4" fontId="6" fillId="8" borderId="73" xfId="0" applyNumberFormat="1" applyFont="1" applyFill="1" applyBorder="1" applyAlignment="1">
      <alignment vertical="center"/>
    </xf>
    <xf numFmtId="4" fontId="6" fillId="7" borderId="6" xfId="0" applyNumberFormat="1" applyFont="1" applyFill="1" applyBorder="1" applyAlignment="1">
      <alignment vertical="center"/>
    </xf>
    <xf numFmtId="4" fontId="6" fillId="7" borderId="99" xfId="0" applyNumberFormat="1" applyFont="1" applyFill="1" applyBorder="1" applyAlignment="1">
      <alignment vertical="center"/>
    </xf>
    <xf numFmtId="4" fontId="6" fillId="7" borderId="7" xfId="0" applyNumberFormat="1" applyFont="1" applyFill="1" applyBorder="1" applyAlignment="1">
      <alignment vertical="center"/>
    </xf>
    <xf numFmtId="4" fontId="6" fillId="0" borderId="57" xfId="0" applyNumberFormat="1" applyFont="1" applyBorder="1" applyAlignment="1">
      <alignment vertical="center"/>
    </xf>
    <xf numFmtId="1" fontId="11" fillId="4" borderId="13" xfId="0" applyNumberFormat="1" applyFont="1" applyFill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4" fontId="6" fillId="8" borderId="0" xfId="0" applyNumberFormat="1" applyFont="1" applyFill="1" applyBorder="1" applyAlignment="1">
      <alignment vertical="center"/>
    </xf>
    <xf numFmtId="4" fontId="6" fillId="7" borderId="89" xfId="0" applyNumberFormat="1" applyFont="1" applyFill="1" applyBorder="1" applyAlignment="1">
      <alignment vertical="center"/>
    </xf>
    <xf numFmtId="4" fontId="6" fillId="7" borderId="40" xfId="0" applyNumberFormat="1" applyFont="1" applyFill="1" applyBorder="1" applyAlignment="1">
      <alignment vertical="center"/>
    </xf>
    <xf numFmtId="4" fontId="6" fillId="7" borderId="38" xfId="0" applyNumberFormat="1" applyFont="1" applyFill="1" applyBorder="1" applyAlignment="1">
      <alignment vertical="center"/>
    </xf>
    <xf numFmtId="4" fontId="11" fillId="0" borderId="77" xfId="0" applyNumberFormat="1" applyFont="1" applyBorder="1" applyAlignment="1">
      <alignment vertical="center"/>
    </xf>
    <xf numFmtId="4" fontId="11" fillId="8" borderId="88" xfId="0" applyNumberFormat="1" applyFont="1" applyFill="1" applyBorder="1" applyAlignment="1">
      <alignment vertical="center"/>
    </xf>
    <xf numFmtId="4" fontId="11" fillId="0" borderId="88" xfId="0" applyNumberFormat="1" applyFont="1" applyBorder="1" applyAlignment="1">
      <alignment vertical="center"/>
    </xf>
    <xf numFmtId="4" fontId="11" fillId="8" borderId="0" xfId="0" applyNumberFormat="1" applyFont="1" applyFill="1" applyAlignment="1">
      <alignment horizontal="center" vertical="center"/>
    </xf>
    <xf numFmtId="4" fontId="11" fillId="8" borderId="68" xfId="0" applyNumberFormat="1" applyFont="1" applyFill="1" applyBorder="1" applyAlignment="1">
      <alignment vertical="center"/>
    </xf>
    <xf numFmtId="0" fontId="6" fillId="7" borderId="23" xfId="0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/>
    </xf>
    <xf numFmtId="4" fontId="6" fillId="8" borderId="18" xfId="0" applyNumberFormat="1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4" fontId="11" fillId="8" borderId="0" xfId="0" applyNumberFormat="1" applyFont="1" applyFill="1" applyAlignment="1">
      <alignment horizontal="center" vertical="center"/>
    </xf>
    <xf numFmtId="4" fontId="6" fillId="7" borderId="18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 wrapText="1"/>
    </xf>
    <xf numFmtId="4" fontId="6" fillId="8" borderId="15" xfId="0" applyNumberFormat="1" applyFont="1" applyFill="1" applyBorder="1" applyAlignment="1">
      <alignment vertical="center"/>
    </xf>
    <xf numFmtId="4" fontId="6" fillId="8" borderId="30" xfId="0" applyNumberFormat="1" applyFont="1" applyFill="1" applyBorder="1" applyAlignment="1">
      <alignment vertical="center"/>
    </xf>
    <xf numFmtId="4" fontId="6" fillId="8" borderId="24" xfId="0" applyNumberFormat="1" applyFont="1" applyFill="1" applyBorder="1" applyAlignment="1">
      <alignment vertical="center"/>
    </xf>
    <xf numFmtId="4" fontId="6" fillId="8" borderId="12" xfId="0" applyNumberFormat="1" applyFont="1" applyFill="1" applyBorder="1" applyAlignment="1">
      <alignment vertical="center"/>
    </xf>
    <xf numFmtId="4" fontId="11" fillId="6" borderId="103" xfId="0" applyNumberFormat="1" applyFont="1" applyFill="1" applyBorder="1" applyAlignment="1">
      <alignment vertical="center"/>
    </xf>
    <xf numFmtId="1" fontId="9" fillId="4" borderId="3" xfId="0" applyNumberFormat="1" applyFont="1" applyFill="1" applyBorder="1" applyAlignment="1">
      <alignment horizontal="center" vertical="center"/>
    </xf>
    <xf numFmtId="1" fontId="9" fillId="4" borderId="35" xfId="0" applyNumberFormat="1" applyFont="1" applyFill="1" applyBorder="1" applyAlignment="1">
      <alignment horizontal="center" vertical="center"/>
    </xf>
    <xf numFmtId="4" fontId="6" fillId="0" borderId="81" xfId="0" applyNumberFormat="1" applyFont="1" applyBorder="1" applyAlignment="1">
      <alignment vertical="center"/>
    </xf>
    <xf numFmtId="4" fontId="11" fillId="5" borderId="9" xfId="0" applyNumberFormat="1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vertical="center"/>
    </xf>
    <xf numFmtId="4" fontId="15" fillId="8" borderId="0" xfId="0" applyNumberFormat="1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4" fontId="11" fillId="2" borderId="33" xfId="0" applyNumberFormat="1" applyFont="1" applyFill="1" applyBorder="1" applyAlignment="1">
      <alignment horizontal="center" vertical="center"/>
    </xf>
    <xf numFmtId="4" fontId="11" fillId="2" borderId="34" xfId="0" applyNumberFormat="1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9" fillId="2" borderId="33" xfId="0" applyNumberFormat="1" applyFont="1" applyFill="1" applyBorder="1" applyAlignment="1">
      <alignment horizontal="center" vertical="center"/>
    </xf>
    <xf numFmtId="4" fontId="9" fillId="2" borderId="34" xfId="0" applyNumberFormat="1" applyFont="1" applyFill="1" applyBorder="1" applyAlignment="1">
      <alignment horizontal="center" vertical="center"/>
    </xf>
    <xf numFmtId="4" fontId="9" fillId="2" borderId="35" xfId="0" applyNumberFormat="1" applyFont="1" applyFill="1" applyBorder="1" applyAlignment="1">
      <alignment horizontal="center" vertical="center"/>
    </xf>
    <xf numFmtId="4" fontId="9" fillId="3" borderId="34" xfId="0" applyNumberFormat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" fontId="9" fillId="3" borderId="35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1" fillId="4" borderId="8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9" fillId="9" borderId="58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8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4" fontId="11" fillId="8" borderId="0" xfId="0" applyNumberFormat="1" applyFont="1" applyFill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4"/>
  <sheetViews>
    <sheetView tabSelected="1" topLeftCell="A265" zoomScaleNormal="100" workbookViewId="0">
      <selection activeCell="Q271" sqref="Q271"/>
    </sheetView>
  </sheetViews>
  <sheetFormatPr defaultRowHeight="12.75" x14ac:dyDescent="0.25"/>
  <cols>
    <col min="1" max="1" width="6.85546875" style="1" customWidth="1"/>
    <col min="2" max="2" width="4.42578125" style="1" customWidth="1"/>
    <col min="3" max="3" width="7.140625" style="1" customWidth="1"/>
    <col min="4" max="4" width="35" style="1" customWidth="1"/>
    <col min="5" max="5" width="15.85546875" style="3" customWidth="1"/>
    <col min="6" max="6" width="10" style="2" customWidth="1"/>
    <col min="7" max="7" width="10.140625" style="2" customWidth="1"/>
    <col min="8" max="9" width="11.42578125" style="2" customWidth="1"/>
    <col min="10" max="10" width="12.42578125" style="2" hidden="1" customWidth="1"/>
    <col min="11" max="12" width="11.42578125" style="2" customWidth="1"/>
    <col min="13" max="16384" width="9.140625" style="1"/>
  </cols>
  <sheetData>
    <row r="1" spans="1:12" ht="18.75" x14ac:dyDescent="0.25">
      <c r="A1" s="17"/>
      <c r="B1" s="17"/>
      <c r="C1" s="17"/>
      <c r="D1" s="17"/>
      <c r="E1" s="18" t="s">
        <v>290</v>
      </c>
      <c r="F1" s="19"/>
      <c r="G1" s="19"/>
      <c r="H1" s="19"/>
      <c r="I1" s="19"/>
      <c r="J1" s="19"/>
      <c r="K1" s="19"/>
      <c r="L1" s="19"/>
    </row>
    <row r="2" spans="1:12" ht="22.5" customHeight="1" x14ac:dyDescent="0.25">
      <c r="A2" s="17"/>
      <c r="B2" s="17"/>
      <c r="C2" s="17"/>
      <c r="D2" s="17"/>
      <c r="E2" s="471" t="s">
        <v>291</v>
      </c>
      <c r="F2" s="471"/>
      <c r="G2" s="471"/>
      <c r="H2" s="19"/>
      <c r="I2" s="19"/>
      <c r="J2" s="19"/>
      <c r="K2" s="19"/>
      <c r="L2" s="19"/>
    </row>
    <row r="3" spans="1:12" ht="15.75" x14ac:dyDescent="0.25">
      <c r="A3" s="20" t="s">
        <v>0</v>
      </c>
      <c r="B3" s="17"/>
      <c r="C3" s="17"/>
      <c r="D3" s="17"/>
      <c r="E3" s="21"/>
      <c r="F3" s="19"/>
      <c r="G3" s="19"/>
      <c r="H3" s="19"/>
      <c r="I3" s="19"/>
      <c r="J3" s="19"/>
      <c r="K3" s="19"/>
      <c r="L3" s="19"/>
    </row>
    <row r="4" spans="1:12" x14ac:dyDescent="0.25">
      <c r="A4" s="17"/>
      <c r="B4" s="17"/>
      <c r="C4" s="17"/>
      <c r="D4" s="17"/>
      <c r="E4" s="21"/>
      <c r="F4" s="19"/>
      <c r="G4" s="19"/>
      <c r="H4" s="19"/>
      <c r="I4" s="19"/>
      <c r="J4" s="19"/>
      <c r="K4" s="19"/>
      <c r="L4" s="19"/>
    </row>
    <row r="5" spans="1:12" s="4" customFormat="1" ht="15" customHeight="1" x14ac:dyDescent="0.25">
      <c r="A5" s="22"/>
      <c r="B5" s="22"/>
      <c r="C5" s="22"/>
      <c r="D5" s="472"/>
      <c r="E5" s="473"/>
      <c r="F5" s="476" t="s">
        <v>1</v>
      </c>
      <c r="G5" s="477"/>
      <c r="H5" s="478"/>
      <c r="I5" s="479" t="s">
        <v>2</v>
      </c>
      <c r="J5" s="479"/>
      <c r="K5" s="479"/>
      <c r="L5" s="482"/>
    </row>
    <row r="6" spans="1:12" s="4" customFormat="1" ht="24.75" customHeight="1" x14ac:dyDescent="0.25">
      <c r="A6" s="22"/>
      <c r="B6" s="22"/>
      <c r="C6" s="22"/>
      <c r="D6" s="474"/>
      <c r="E6" s="475"/>
      <c r="F6" s="23">
        <v>2017</v>
      </c>
      <c r="G6" s="24">
        <v>2018</v>
      </c>
      <c r="H6" s="444" t="s">
        <v>306</v>
      </c>
      <c r="I6" s="450">
        <v>2020</v>
      </c>
      <c r="J6" s="26">
        <v>2021</v>
      </c>
      <c r="K6" s="25">
        <v>2021</v>
      </c>
      <c r="L6" s="451">
        <v>2022</v>
      </c>
    </row>
    <row r="7" spans="1:12" ht="15" customHeight="1" x14ac:dyDescent="0.25">
      <c r="A7" s="17"/>
      <c r="B7" s="27" t="s">
        <v>3</v>
      </c>
      <c r="C7" s="27"/>
      <c r="D7" s="28" t="s">
        <v>4</v>
      </c>
      <c r="E7" s="29"/>
      <c r="F7" s="339">
        <f t="shared" ref="F7:J7" si="0">F61</f>
        <v>728456.57000000007</v>
      </c>
      <c r="G7" s="340">
        <f t="shared" si="0"/>
        <v>809589.19000000006</v>
      </c>
      <c r="H7" s="445">
        <v>934845</v>
      </c>
      <c r="I7" s="339">
        <f t="shared" si="0"/>
        <v>977373</v>
      </c>
      <c r="J7" s="342">
        <f t="shared" si="0"/>
        <v>913195</v>
      </c>
      <c r="K7" s="341">
        <f t="shared" ref="K7:L7" si="1">K61</f>
        <v>977373</v>
      </c>
      <c r="L7" s="452">
        <f t="shared" si="1"/>
        <v>977373</v>
      </c>
    </row>
    <row r="8" spans="1:12" ht="15" customHeight="1" x14ac:dyDescent="0.25">
      <c r="A8" s="17"/>
      <c r="B8" s="27" t="s">
        <v>5</v>
      </c>
      <c r="C8" s="27"/>
      <c r="D8" s="30" t="s">
        <v>6</v>
      </c>
      <c r="E8" s="31"/>
      <c r="F8" s="69">
        <f t="shared" ref="F8:J8" si="2">F70</f>
        <v>5000</v>
      </c>
      <c r="G8" s="68">
        <f t="shared" si="2"/>
        <v>30849.4</v>
      </c>
      <c r="H8" s="446">
        <v>0</v>
      </c>
      <c r="I8" s="69">
        <f t="shared" si="2"/>
        <v>0</v>
      </c>
      <c r="J8" s="74">
        <f t="shared" si="2"/>
        <v>0</v>
      </c>
      <c r="K8" s="77">
        <f t="shared" ref="K8:L8" si="3">K70</f>
        <v>0</v>
      </c>
      <c r="L8" s="71">
        <f t="shared" si="3"/>
        <v>0</v>
      </c>
    </row>
    <row r="9" spans="1:12" ht="15" customHeight="1" thickBot="1" x14ac:dyDescent="0.3">
      <c r="A9" s="17"/>
      <c r="B9" s="27" t="s">
        <v>7</v>
      </c>
      <c r="C9" s="27"/>
      <c r="D9" s="32" t="s">
        <v>8</v>
      </c>
      <c r="E9" s="33"/>
      <c r="F9" s="94">
        <f t="shared" ref="F9:J9" si="4">F83</f>
        <v>70710.880000000005</v>
      </c>
      <c r="G9" s="93">
        <f t="shared" si="4"/>
        <v>35016.769999999997</v>
      </c>
      <c r="H9" s="447">
        <v>88500</v>
      </c>
      <c r="I9" s="94">
        <f t="shared" si="4"/>
        <v>41600</v>
      </c>
      <c r="J9" s="97" t="e">
        <f t="shared" si="4"/>
        <v>#REF!</v>
      </c>
      <c r="K9" s="96">
        <f t="shared" ref="K9:L9" si="5">K83</f>
        <v>41600</v>
      </c>
      <c r="L9" s="183">
        <f t="shared" si="5"/>
        <v>41600</v>
      </c>
    </row>
    <row r="10" spans="1:12" ht="21.75" customHeight="1" thickTop="1" x14ac:dyDescent="0.25">
      <c r="A10" s="17"/>
      <c r="B10" s="27"/>
      <c r="C10" s="27"/>
      <c r="D10" s="34" t="s">
        <v>9</v>
      </c>
      <c r="E10" s="35"/>
      <c r="F10" s="343">
        <f t="shared" ref="F10:J10" si="6">SUM(F7:F9)</f>
        <v>804167.45000000007</v>
      </c>
      <c r="G10" s="344">
        <f t="shared" si="6"/>
        <v>875455.3600000001</v>
      </c>
      <c r="H10" s="344">
        <v>1023345</v>
      </c>
      <c r="I10" s="343">
        <f t="shared" si="6"/>
        <v>1018973</v>
      </c>
      <c r="J10" s="346" t="e">
        <f t="shared" si="6"/>
        <v>#REF!</v>
      </c>
      <c r="K10" s="345">
        <f t="shared" ref="K10:L10" si="7">SUM(K7:K9)</f>
        <v>1018973</v>
      </c>
      <c r="L10" s="453">
        <f t="shared" si="7"/>
        <v>1018973</v>
      </c>
    </row>
    <row r="11" spans="1:12" ht="15" customHeight="1" x14ac:dyDescent="0.25">
      <c r="A11" s="17"/>
      <c r="B11" s="27"/>
      <c r="C11" s="27"/>
      <c r="D11" s="36"/>
      <c r="E11" s="37"/>
      <c r="F11" s="175"/>
      <c r="G11" s="347"/>
      <c r="H11" s="448"/>
      <c r="I11" s="175"/>
      <c r="J11" s="113"/>
      <c r="K11" s="348"/>
      <c r="L11" s="177"/>
    </row>
    <row r="12" spans="1:12" ht="15" customHeight="1" x14ac:dyDescent="0.25">
      <c r="A12" s="17"/>
      <c r="B12" s="27" t="s">
        <v>10</v>
      </c>
      <c r="C12" s="27"/>
      <c r="D12" s="28" t="s">
        <v>11</v>
      </c>
      <c r="E12" s="29"/>
      <c r="F12" s="339">
        <f t="shared" ref="F12:J12" si="8">F507</f>
        <v>673496.62999999989</v>
      </c>
      <c r="G12" s="340">
        <f t="shared" si="8"/>
        <v>703894.8</v>
      </c>
      <c r="H12" s="445">
        <v>861445</v>
      </c>
      <c r="I12" s="339">
        <f>I507</f>
        <v>898673</v>
      </c>
      <c r="J12" s="342">
        <f t="shared" si="8"/>
        <v>817975</v>
      </c>
      <c r="K12" s="341">
        <f>K507</f>
        <v>898673</v>
      </c>
      <c r="L12" s="452">
        <f>L507</f>
        <v>898673</v>
      </c>
    </row>
    <row r="13" spans="1:12" ht="15" customHeight="1" x14ac:dyDescent="0.25">
      <c r="A13" s="17"/>
      <c r="B13" s="27" t="s">
        <v>12</v>
      </c>
      <c r="C13" s="27"/>
      <c r="D13" s="30" t="s">
        <v>13</v>
      </c>
      <c r="E13" s="31"/>
      <c r="F13" s="69">
        <f t="shared" ref="F13:J13" si="9">F538</f>
        <v>74007.53</v>
      </c>
      <c r="G13" s="68">
        <f t="shared" si="9"/>
        <v>87769.390000000014</v>
      </c>
      <c r="H13" s="446">
        <v>102300</v>
      </c>
      <c r="I13" s="69">
        <f t="shared" si="9"/>
        <v>60700</v>
      </c>
      <c r="J13" s="74">
        <f t="shared" si="9"/>
        <v>38500</v>
      </c>
      <c r="K13" s="77">
        <f t="shared" ref="K13:L13" si="10">K538</f>
        <v>60700</v>
      </c>
      <c r="L13" s="71">
        <f t="shared" si="10"/>
        <v>60700</v>
      </c>
    </row>
    <row r="14" spans="1:12" ht="15" customHeight="1" thickBot="1" x14ac:dyDescent="0.3">
      <c r="A14" s="17"/>
      <c r="B14" s="27" t="s">
        <v>14</v>
      </c>
      <c r="C14" s="27"/>
      <c r="D14" s="32" t="s">
        <v>15</v>
      </c>
      <c r="E14" s="33"/>
      <c r="F14" s="94">
        <f t="shared" ref="F14:J14" si="11">F543</f>
        <v>42191.58</v>
      </c>
      <c r="G14" s="93">
        <f t="shared" si="11"/>
        <v>58412.58</v>
      </c>
      <c r="H14" s="447">
        <v>59600</v>
      </c>
      <c r="I14" s="94">
        <f t="shared" si="11"/>
        <v>59600</v>
      </c>
      <c r="J14" s="97">
        <f t="shared" si="11"/>
        <v>59600</v>
      </c>
      <c r="K14" s="96">
        <f t="shared" ref="K14:L14" si="12">K543</f>
        <v>59600</v>
      </c>
      <c r="L14" s="183">
        <f t="shared" si="12"/>
        <v>59600</v>
      </c>
    </row>
    <row r="15" spans="1:12" ht="30" customHeight="1" thickTop="1" x14ac:dyDescent="0.25">
      <c r="A15" s="17"/>
      <c r="B15" s="17"/>
      <c r="C15" s="17"/>
      <c r="D15" s="38" t="s">
        <v>16</v>
      </c>
      <c r="E15" s="39"/>
      <c r="F15" s="349">
        <f>SUM(F12:F14)</f>
        <v>789695.73999999987</v>
      </c>
      <c r="G15" s="350">
        <f>SUM(G12:G14)</f>
        <v>850076.77</v>
      </c>
      <c r="H15" s="449">
        <v>1023345</v>
      </c>
      <c r="I15" s="349">
        <f t="shared" ref="I15:J15" si="13">SUM(I12:I14)</f>
        <v>1018973</v>
      </c>
      <c r="J15" s="352">
        <f t="shared" si="13"/>
        <v>916075</v>
      </c>
      <c r="K15" s="351">
        <f t="shared" ref="K15:L15" si="14">SUM(K12:K14)</f>
        <v>1018973</v>
      </c>
      <c r="L15" s="454">
        <f t="shared" si="14"/>
        <v>1018973</v>
      </c>
    </row>
    <row r="16" spans="1:12" x14ac:dyDescent="0.25">
      <c r="A16" s="17"/>
      <c r="B16" s="17"/>
      <c r="C16" s="17"/>
      <c r="D16" s="17"/>
      <c r="E16" s="21"/>
      <c r="F16" s="353"/>
      <c r="G16" s="353"/>
      <c r="H16" s="354">
        <v>0</v>
      </c>
      <c r="I16" s="354">
        <f>I10-I15</f>
        <v>0</v>
      </c>
      <c r="J16" s="353"/>
      <c r="K16" s="354">
        <f>K10-K15</f>
        <v>0</v>
      </c>
      <c r="L16" s="354">
        <f>L10-L15</f>
        <v>0</v>
      </c>
    </row>
    <row r="17" spans="1:12" ht="15.75" x14ac:dyDescent="0.25">
      <c r="A17" s="40" t="s">
        <v>17</v>
      </c>
      <c r="B17" s="41"/>
      <c r="C17" s="41"/>
      <c r="D17" s="42"/>
      <c r="E17" s="21"/>
      <c r="F17" s="353"/>
      <c r="G17" s="353"/>
      <c r="H17" s="353"/>
      <c r="I17" s="353"/>
      <c r="J17" s="353"/>
      <c r="K17" s="353"/>
      <c r="L17" s="353"/>
    </row>
    <row r="18" spans="1:12" s="4" customFormat="1" ht="15" customHeight="1" x14ac:dyDescent="0.25">
      <c r="A18" s="457" t="s">
        <v>18</v>
      </c>
      <c r="B18" s="459" t="s">
        <v>19</v>
      </c>
      <c r="C18" s="43"/>
      <c r="D18" s="461" t="s">
        <v>20</v>
      </c>
      <c r="E18" s="463" t="s">
        <v>21</v>
      </c>
      <c r="F18" s="465" t="s">
        <v>1</v>
      </c>
      <c r="G18" s="466"/>
      <c r="H18" s="479" t="s">
        <v>2</v>
      </c>
      <c r="I18" s="479"/>
      <c r="J18" s="479"/>
      <c r="K18" s="480"/>
      <c r="L18" s="481"/>
    </row>
    <row r="19" spans="1:12" s="4" customFormat="1" x14ac:dyDescent="0.25">
      <c r="A19" s="458"/>
      <c r="B19" s="460"/>
      <c r="C19" s="44"/>
      <c r="D19" s="462"/>
      <c r="E19" s="464"/>
      <c r="F19" s="355">
        <v>2017</v>
      </c>
      <c r="G19" s="356">
        <v>2018</v>
      </c>
      <c r="H19" s="357">
        <v>2019</v>
      </c>
      <c r="I19" s="358">
        <v>2020</v>
      </c>
      <c r="J19" s="359">
        <v>2021</v>
      </c>
      <c r="K19" s="358">
        <v>2021</v>
      </c>
      <c r="L19" s="358">
        <v>2022</v>
      </c>
    </row>
    <row r="20" spans="1:12" x14ac:dyDescent="0.25">
      <c r="A20" s="5">
        <v>41</v>
      </c>
      <c r="B20" s="6">
        <v>111</v>
      </c>
      <c r="C20" s="7"/>
      <c r="D20" s="8" t="s">
        <v>22</v>
      </c>
      <c r="E20" s="45"/>
      <c r="F20" s="360">
        <v>301239.2</v>
      </c>
      <c r="G20" s="361">
        <v>337973.12</v>
      </c>
      <c r="H20" s="46">
        <v>377450</v>
      </c>
      <c r="I20" s="362">
        <f>SUM(I21)</f>
        <v>399543</v>
      </c>
      <c r="J20" s="363">
        <v>391450</v>
      </c>
      <c r="K20" s="362">
        <f>SUM(K21)</f>
        <v>399543</v>
      </c>
      <c r="L20" s="362">
        <f>SUM(L21)</f>
        <v>399543</v>
      </c>
    </row>
    <row r="21" spans="1:12" x14ac:dyDescent="0.25">
      <c r="A21" s="47"/>
      <c r="B21" s="48"/>
      <c r="C21" s="49">
        <v>111003</v>
      </c>
      <c r="D21" s="50"/>
      <c r="E21" s="51"/>
      <c r="F21" s="53">
        <v>301239.2</v>
      </c>
      <c r="G21" s="52">
        <v>337973.12</v>
      </c>
      <c r="H21" s="55">
        <v>0</v>
      </c>
      <c r="I21" s="56">
        <v>399543</v>
      </c>
      <c r="J21" s="57">
        <v>391450</v>
      </c>
      <c r="K21" s="56">
        <v>399543</v>
      </c>
      <c r="L21" s="56">
        <v>399543</v>
      </c>
    </row>
    <row r="22" spans="1:12" ht="22.5" x14ac:dyDescent="0.25">
      <c r="A22" s="58">
        <v>41</v>
      </c>
      <c r="B22" s="59">
        <v>121</v>
      </c>
      <c r="C22" s="60"/>
      <c r="D22" s="61" t="s">
        <v>23</v>
      </c>
      <c r="E22" s="62" t="s">
        <v>24</v>
      </c>
      <c r="F22" s="364">
        <v>10641.9</v>
      </c>
      <c r="G22" s="365">
        <v>11289.72</v>
      </c>
      <c r="H22" s="46">
        <v>11780</v>
      </c>
      <c r="I22" s="366">
        <f>SUM(I23:I25)</f>
        <v>13900</v>
      </c>
      <c r="J22" s="290">
        <v>10715</v>
      </c>
      <c r="K22" s="366">
        <f>SUM(K23:K25)</f>
        <v>13900</v>
      </c>
      <c r="L22" s="366">
        <f>SUM(L23:L25)</f>
        <v>13900</v>
      </c>
    </row>
    <row r="23" spans="1:12" x14ac:dyDescent="0.25">
      <c r="A23" s="63"/>
      <c r="B23" s="64"/>
      <c r="C23" s="65">
        <v>121001</v>
      </c>
      <c r="D23" s="66" t="s">
        <v>25</v>
      </c>
      <c r="E23" s="67"/>
      <c r="F23" s="69"/>
      <c r="G23" s="68">
        <v>6032.11</v>
      </c>
      <c r="H23" s="70">
        <v>6100</v>
      </c>
      <c r="I23" s="69">
        <v>8600</v>
      </c>
      <c r="J23" s="71">
        <v>6100</v>
      </c>
      <c r="K23" s="69">
        <v>8600</v>
      </c>
      <c r="L23" s="69">
        <v>8600</v>
      </c>
    </row>
    <row r="24" spans="1:12" x14ac:dyDescent="0.25">
      <c r="A24" s="63"/>
      <c r="B24" s="64"/>
      <c r="C24" s="65">
        <v>121002</v>
      </c>
      <c r="D24" s="66" t="s">
        <v>26</v>
      </c>
      <c r="E24" s="67"/>
      <c r="F24" s="69"/>
      <c r="G24" s="68">
        <v>5242.22</v>
      </c>
      <c r="H24" s="70">
        <v>5600</v>
      </c>
      <c r="I24" s="69">
        <v>5200</v>
      </c>
      <c r="J24" s="71">
        <v>4600</v>
      </c>
      <c r="K24" s="69">
        <v>5200</v>
      </c>
      <c r="L24" s="69">
        <v>5200</v>
      </c>
    </row>
    <row r="25" spans="1:12" x14ac:dyDescent="0.25">
      <c r="A25" s="63"/>
      <c r="B25" s="64"/>
      <c r="C25" s="65">
        <v>121003</v>
      </c>
      <c r="D25" s="66" t="s">
        <v>27</v>
      </c>
      <c r="E25" s="67"/>
      <c r="F25" s="69"/>
      <c r="G25" s="68">
        <v>15.39</v>
      </c>
      <c r="H25" s="70">
        <v>80</v>
      </c>
      <c r="I25" s="69">
        <v>100</v>
      </c>
      <c r="J25" s="71">
        <v>15</v>
      </c>
      <c r="K25" s="69">
        <v>100</v>
      </c>
      <c r="L25" s="69">
        <v>100</v>
      </c>
    </row>
    <row r="26" spans="1:12" ht="22.5" x14ac:dyDescent="0.25">
      <c r="A26" s="58">
        <v>41</v>
      </c>
      <c r="B26" s="59">
        <v>133</v>
      </c>
      <c r="C26" s="60"/>
      <c r="D26" s="61" t="s">
        <v>28</v>
      </c>
      <c r="E26" s="62" t="s">
        <v>29</v>
      </c>
      <c r="F26" s="364">
        <v>20658.79</v>
      </c>
      <c r="G26" s="365">
        <v>21612.93</v>
      </c>
      <c r="H26" s="46">
        <v>20400</v>
      </c>
      <c r="I26" s="364">
        <f>SUM(I27:I29)</f>
        <v>35400</v>
      </c>
      <c r="J26" s="46">
        <v>20400</v>
      </c>
      <c r="K26" s="364">
        <f>SUM(K27:K29)</f>
        <v>35400</v>
      </c>
      <c r="L26" s="364">
        <f>SUM(L27:L29)</f>
        <v>35400</v>
      </c>
    </row>
    <row r="27" spans="1:12" x14ac:dyDescent="0.25">
      <c r="A27" s="63"/>
      <c r="B27" s="64"/>
      <c r="C27" s="65">
        <v>133001</v>
      </c>
      <c r="D27" s="66" t="s">
        <v>30</v>
      </c>
      <c r="E27" s="67"/>
      <c r="F27" s="69"/>
      <c r="G27" s="68">
        <v>225</v>
      </c>
      <c r="H27" s="70">
        <v>220</v>
      </c>
      <c r="I27" s="69">
        <v>220</v>
      </c>
      <c r="J27" s="71">
        <v>220</v>
      </c>
      <c r="K27" s="69">
        <v>220</v>
      </c>
      <c r="L27" s="69">
        <v>220</v>
      </c>
    </row>
    <row r="28" spans="1:12" x14ac:dyDescent="0.25">
      <c r="A28" s="63"/>
      <c r="B28" s="64"/>
      <c r="C28" s="65">
        <v>133003</v>
      </c>
      <c r="D28" s="66" t="s">
        <v>31</v>
      </c>
      <c r="E28" s="67"/>
      <c r="F28" s="69"/>
      <c r="G28" s="68">
        <v>179.37</v>
      </c>
      <c r="H28" s="70">
        <v>180</v>
      </c>
      <c r="I28" s="69">
        <v>180</v>
      </c>
      <c r="J28" s="71">
        <v>180</v>
      </c>
      <c r="K28" s="69">
        <v>180</v>
      </c>
      <c r="L28" s="69">
        <v>180</v>
      </c>
    </row>
    <row r="29" spans="1:12" x14ac:dyDescent="0.25">
      <c r="A29" s="63"/>
      <c r="B29" s="64"/>
      <c r="C29" s="65">
        <v>133013</v>
      </c>
      <c r="D29" s="66" t="s">
        <v>32</v>
      </c>
      <c r="E29" s="67"/>
      <c r="F29" s="69"/>
      <c r="G29" s="68">
        <v>21208.560000000001</v>
      </c>
      <c r="H29" s="70">
        <v>20000</v>
      </c>
      <c r="I29" s="69">
        <v>35000</v>
      </c>
      <c r="J29" s="71">
        <v>20000</v>
      </c>
      <c r="K29" s="69">
        <v>35000</v>
      </c>
      <c r="L29" s="69">
        <v>35000</v>
      </c>
    </row>
    <row r="30" spans="1:12" ht="22.5" x14ac:dyDescent="0.25">
      <c r="A30" s="58">
        <v>41</v>
      </c>
      <c r="B30" s="59">
        <v>212</v>
      </c>
      <c r="C30" s="60"/>
      <c r="D30" s="61" t="s">
        <v>33</v>
      </c>
      <c r="E30" s="62" t="s">
        <v>34</v>
      </c>
      <c r="F30" s="364">
        <v>43417.07</v>
      </c>
      <c r="G30" s="365">
        <v>49157.34</v>
      </c>
      <c r="H30" s="46">
        <v>50803</v>
      </c>
      <c r="I30" s="365">
        <f>SUM(I31)</f>
        <v>50100</v>
      </c>
      <c r="J30" s="46">
        <v>43000</v>
      </c>
      <c r="K30" s="365">
        <f>SUM(K31)</f>
        <v>50100</v>
      </c>
      <c r="L30" s="365">
        <f>SUM(L31)</f>
        <v>50100</v>
      </c>
    </row>
    <row r="31" spans="1:12" x14ac:dyDescent="0.25">
      <c r="A31" s="63"/>
      <c r="B31" s="64"/>
      <c r="C31" s="65">
        <v>212003</v>
      </c>
      <c r="D31" s="66" t="s">
        <v>35</v>
      </c>
      <c r="E31" s="67"/>
      <c r="F31" s="69"/>
      <c r="G31" s="68">
        <v>49157.34</v>
      </c>
      <c r="H31" s="70">
        <v>50803</v>
      </c>
      <c r="I31" s="69">
        <v>50100</v>
      </c>
      <c r="J31" s="71">
        <v>43000</v>
      </c>
      <c r="K31" s="69">
        <v>50100</v>
      </c>
      <c r="L31" s="69">
        <v>50100</v>
      </c>
    </row>
    <row r="32" spans="1:12" ht="90" x14ac:dyDescent="0.25">
      <c r="A32" s="58">
        <v>41</v>
      </c>
      <c r="B32" s="59">
        <v>223</v>
      </c>
      <c r="C32" s="60"/>
      <c r="D32" s="61" t="s">
        <v>36</v>
      </c>
      <c r="E32" s="62" t="s">
        <v>37</v>
      </c>
      <c r="F32" s="443">
        <v>193572.91</v>
      </c>
      <c r="G32" s="365">
        <v>201074.35</v>
      </c>
      <c r="H32" s="46">
        <v>210400</v>
      </c>
      <c r="I32" s="366">
        <f>SUM(I33:I34)</f>
        <v>216600</v>
      </c>
      <c r="J32" s="290">
        <v>195400</v>
      </c>
      <c r="K32" s="366">
        <f>SUM(K33:K34)</f>
        <v>216600</v>
      </c>
      <c r="L32" s="366">
        <f>SUM(L33:L34)</f>
        <v>216600</v>
      </c>
    </row>
    <row r="33" spans="1:12" x14ac:dyDescent="0.25">
      <c r="A33" s="63"/>
      <c r="B33" s="64"/>
      <c r="C33" s="65">
        <v>223001</v>
      </c>
      <c r="D33" s="66" t="s">
        <v>38</v>
      </c>
      <c r="E33" s="67"/>
      <c r="F33" s="435"/>
      <c r="G33" s="68">
        <v>196979.85</v>
      </c>
      <c r="H33" s="70">
        <v>206400</v>
      </c>
      <c r="I33" s="69">
        <v>212600</v>
      </c>
      <c r="J33" s="71">
        <v>191400</v>
      </c>
      <c r="K33" s="69">
        <v>212600</v>
      </c>
      <c r="L33" s="69">
        <v>212600</v>
      </c>
    </row>
    <row r="34" spans="1:12" x14ac:dyDescent="0.25">
      <c r="A34" s="63"/>
      <c r="B34" s="64"/>
      <c r="C34" s="65">
        <v>223002</v>
      </c>
      <c r="D34" s="66" t="s">
        <v>39</v>
      </c>
      <c r="E34" s="67"/>
      <c r="F34" s="435"/>
      <c r="G34" s="68">
        <v>4094.5</v>
      </c>
      <c r="H34" s="70">
        <v>4000</v>
      </c>
      <c r="I34" s="72">
        <v>4000</v>
      </c>
      <c r="J34" s="71">
        <v>4000</v>
      </c>
      <c r="K34" s="72">
        <v>4000</v>
      </c>
      <c r="L34" s="72">
        <v>4000</v>
      </c>
    </row>
    <row r="35" spans="1:12" ht="22.5" x14ac:dyDescent="0.25">
      <c r="A35" s="58">
        <v>71</v>
      </c>
      <c r="B35" s="59">
        <v>223</v>
      </c>
      <c r="C35" s="60"/>
      <c r="D35" s="61" t="s">
        <v>36</v>
      </c>
      <c r="E35" s="62" t="s">
        <v>40</v>
      </c>
      <c r="F35" s="443">
        <v>4611.3999999999996</v>
      </c>
      <c r="G35" s="365">
        <v>8502.48</v>
      </c>
      <c r="H35" s="46">
        <v>8500</v>
      </c>
      <c r="I35" s="366">
        <f>SUM(I36)</f>
        <v>8000</v>
      </c>
      <c r="J35" s="290">
        <v>8000</v>
      </c>
      <c r="K35" s="366">
        <f>SUM(K36)</f>
        <v>8000</v>
      </c>
      <c r="L35" s="366">
        <f>SUM(L36)</f>
        <v>8000</v>
      </c>
    </row>
    <row r="36" spans="1:12" x14ac:dyDescent="0.25">
      <c r="A36" s="63"/>
      <c r="B36" s="64"/>
      <c r="C36" s="65">
        <v>223001</v>
      </c>
      <c r="D36" s="66" t="s">
        <v>38</v>
      </c>
      <c r="E36" s="67"/>
      <c r="F36" s="435"/>
      <c r="G36" s="68">
        <v>8502.48</v>
      </c>
      <c r="H36" s="55">
        <v>8500</v>
      </c>
      <c r="I36" s="73">
        <v>8000</v>
      </c>
      <c r="J36" s="74">
        <v>8000</v>
      </c>
      <c r="K36" s="73">
        <v>8000</v>
      </c>
      <c r="L36" s="73">
        <v>8000</v>
      </c>
    </row>
    <row r="37" spans="1:12" x14ac:dyDescent="0.25">
      <c r="A37" s="75" t="s">
        <v>283</v>
      </c>
      <c r="B37" s="59">
        <v>223</v>
      </c>
      <c r="C37" s="60"/>
      <c r="D37" s="61" t="s">
        <v>36</v>
      </c>
      <c r="E37" s="62" t="s">
        <v>41</v>
      </c>
      <c r="F37" s="443">
        <v>13254.36</v>
      </c>
      <c r="G37" s="365">
        <v>15268.12</v>
      </c>
      <c r="H37" s="46">
        <v>11500</v>
      </c>
      <c r="I37" s="366">
        <f>SUM(I38)</f>
        <v>12000</v>
      </c>
      <c r="J37" s="290">
        <v>7500</v>
      </c>
      <c r="K37" s="366">
        <f>SUM(K38)</f>
        <v>12000</v>
      </c>
      <c r="L37" s="366">
        <f>SUM(L38)</f>
        <v>12000</v>
      </c>
    </row>
    <row r="38" spans="1:12" x14ac:dyDescent="0.25">
      <c r="A38" s="76"/>
      <c r="B38" s="64"/>
      <c r="C38" s="65">
        <v>223003</v>
      </c>
      <c r="D38" s="337" t="s">
        <v>42</v>
      </c>
      <c r="E38" s="67"/>
      <c r="F38" s="367"/>
      <c r="G38" s="68">
        <v>15268.12</v>
      </c>
      <c r="H38" s="70">
        <v>11500</v>
      </c>
      <c r="I38" s="73">
        <v>12000</v>
      </c>
      <c r="J38" s="338">
        <v>7500</v>
      </c>
      <c r="K38" s="73">
        <v>12000</v>
      </c>
      <c r="L38" s="73">
        <v>12000</v>
      </c>
    </row>
    <row r="39" spans="1:12" x14ac:dyDescent="0.25">
      <c r="A39" s="58">
        <v>41</v>
      </c>
      <c r="B39" s="59">
        <v>242</v>
      </c>
      <c r="C39" s="60"/>
      <c r="D39" s="61" t="s">
        <v>43</v>
      </c>
      <c r="E39" s="62"/>
      <c r="F39" s="364">
        <v>1.92</v>
      </c>
      <c r="G39" s="365">
        <v>0</v>
      </c>
      <c r="H39" s="46">
        <v>5</v>
      </c>
      <c r="I39" s="366">
        <v>5</v>
      </c>
      <c r="J39" s="290">
        <v>5</v>
      </c>
      <c r="K39" s="366">
        <v>5</v>
      </c>
      <c r="L39" s="366">
        <v>5</v>
      </c>
    </row>
    <row r="40" spans="1:12" ht="56.25" x14ac:dyDescent="0.25">
      <c r="A40" s="58">
        <v>41</v>
      </c>
      <c r="B40" s="59">
        <v>292</v>
      </c>
      <c r="C40" s="60"/>
      <c r="D40" s="61" t="s">
        <v>44</v>
      </c>
      <c r="E40" s="62" t="s">
        <v>45</v>
      </c>
      <c r="F40" s="364">
        <v>9117.2099999999991</v>
      </c>
      <c r="G40" s="365">
        <v>13586.8</v>
      </c>
      <c r="H40" s="46">
        <v>6800</v>
      </c>
      <c r="I40" s="366">
        <f>SUM(I41:I44)</f>
        <v>4600</v>
      </c>
      <c r="J40" s="290">
        <v>7000</v>
      </c>
      <c r="K40" s="366">
        <f>SUM(K41:K44)</f>
        <v>4600</v>
      </c>
      <c r="L40" s="366">
        <f>SUM(L41:L44)</f>
        <v>4600</v>
      </c>
    </row>
    <row r="41" spans="1:12" x14ac:dyDescent="0.25">
      <c r="A41" s="63"/>
      <c r="B41" s="64"/>
      <c r="C41" s="65">
        <v>292012</v>
      </c>
      <c r="D41" s="66" t="s">
        <v>46</v>
      </c>
      <c r="E41" s="67"/>
      <c r="F41" s="69"/>
      <c r="G41" s="68">
        <v>7047.64</v>
      </c>
      <c r="H41" s="70">
        <v>4000</v>
      </c>
      <c r="I41" s="69">
        <v>2000</v>
      </c>
      <c r="J41" s="71">
        <v>4000</v>
      </c>
      <c r="K41" s="69">
        <v>2000</v>
      </c>
      <c r="L41" s="69">
        <v>2000</v>
      </c>
    </row>
    <row r="42" spans="1:12" x14ac:dyDescent="0.25">
      <c r="A42" s="63"/>
      <c r="B42" s="64"/>
      <c r="C42" s="65">
        <v>292006</v>
      </c>
      <c r="D42" s="66" t="s">
        <v>47</v>
      </c>
      <c r="E42" s="67"/>
      <c r="F42" s="69"/>
      <c r="G42" s="68">
        <v>6414.14</v>
      </c>
      <c r="H42" s="70">
        <v>700</v>
      </c>
      <c r="I42" s="69">
        <v>500</v>
      </c>
      <c r="J42" s="71">
        <v>3000</v>
      </c>
      <c r="K42" s="69">
        <v>500</v>
      </c>
      <c r="L42" s="69">
        <v>500</v>
      </c>
    </row>
    <row r="43" spans="1:12" x14ac:dyDescent="0.25">
      <c r="A43" s="63"/>
      <c r="B43" s="64"/>
      <c r="C43" s="65">
        <v>292017</v>
      </c>
      <c r="D43" s="66" t="s">
        <v>48</v>
      </c>
      <c r="E43" s="67"/>
      <c r="F43" s="69"/>
      <c r="G43" s="68">
        <v>6414.14</v>
      </c>
      <c r="H43" s="70">
        <v>2000</v>
      </c>
      <c r="I43" s="69">
        <v>2000</v>
      </c>
      <c r="J43" s="71">
        <v>3000</v>
      </c>
      <c r="K43" s="69">
        <v>2000</v>
      </c>
      <c r="L43" s="69">
        <v>2000</v>
      </c>
    </row>
    <row r="44" spans="1:12" x14ac:dyDescent="0.25">
      <c r="A44" s="63"/>
      <c r="B44" s="64"/>
      <c r="C44" s="65">
        <v>292027</v>
      </c>
      <c r="D44" s="66" t="s">
        <v>44</v>
      </c>
      <c r="E44" s="67"/>
      <c r="F44" s="69"/>
      <c r="G44" s="68">
        <v>105.02</v>
      </c>
      <c r="H44" s="70">
        <v>100</v>
      </c>
      <c r="I44" s="77">
        <v>100</v>
      </c>
      <c r="J44" s="74"/>
      <c r="K44" s="77">
        <v>100</v>
      </c>
      <c r="L44" s="77">
        <v>100</v>
      </c>
    </row>
    <row r="45" spans="1:12" ht="22.5" x14ac:dyDescent="0.25">
      <c r="A45" s="58">
        <v>71.72</v>
      </c>
      <c r="B45" s="59">
        <v>311</v>
      </c>
      <c r="C45" s="60"/>
      <c r="D45" s="61" t="s">
        <v>49</v>
      </c>
      <c r="E45" s="62" t="s">
        <v>50</v>
      </c>
      <c r="F45" s="364">
        <v>1630</v>
      </c>
      <c r="G45" s="365">
        <v>1940</v>
      </c>
      <c r="H45" s="46">
        <v>4300</v>
      </c>
      <c r="I45" s="366">
        <v>1500</v>
      </c>
      <c r="J45" s="290">
        <v>1500</v>
      </c>
      <c r="K45" s="366">
        <v>1500</v>
      </c>
      <c r="L45" s="366">
        <v>1500</v>
      </c>
    </row>
    <row r="46" spans="1:12" s="9" customFormat="1" x14ac:dyDescent="0.25">
      <c r="A46" s="78"/>
      <c r="B46" s="79">
        <v>71</v>
      </c>
      <c r="C46" s="80">
        <v>311</v>
      </c>
      <c r="D46" s="81"/>
      <c r="E46" s="82"/>
      <c r="F46" s="84"/>
      <c r="G46" s="83">
        <v>1940</v>
      </c>
      <c r="H46" s="70">
        <v>4300</v>
      </c>
      <c r="I46" s="85">
        <v>1500</v>
      </c>
      <c r="J46" s="86">
        <v>1300</v>
      </c>
      <c r="K46" s="85">
        <v>1500</v>
      </c>
      <c r="L46" s="85">
        <v>1500</v>
      </c>
    </row>
    <row r="47" spans="1:12" s="9" customFormat="1" x14ac:dyDescent="0.25">
      <c r="A47" s="78"/>
      <c r="B47" s="79">
        <v>72</v>
      </c>
      <c r="C47" s="80">
        <v>311</v>
      </c>
      <c r="D47" s="81" t="s">
        <v>289</v>
      </c>
      <c r="E47" s="82"/>
      <c r="F47" s="84"/>
      <c r="G47" s="83"/>
      <c r="H47" s="70">
        <v>0</v>
      </c>
      <c r="I47" s="85">
        <v>0</v>
      </c>
      <c r="J47" s="86">
        <v>200</v>
      </c>
      <c r="K47" s="85">
        <v>0</v>
      </c>
      <c r="L47" s="85">
        <v>0</v>
      </c>
    </row>
    <row r="48" spans="1:12" ht="45.75" thickBot="1" x14ac:dyDescent="0.3">
      <c r="A48" s="87" t="s">
        <v>51</v>
      </c>
      <c r="B48" s="79">
        <v>312</v>
      </c>
      <c r="C48" s="79">
        <v>312001</v>
      </c>
      <c r="D48" s="88" t="s">
        <v>52</v>
      </c>
      <c r="E48" s="67" t="s">
        <v>53</v>
      </c>
      <c r="F48" s="486">
        <v>130311.81</v>
      </c>
      <c r="G48" s="68">
        <v>17831.59</v>
      </c>
      <c r="H48" s="55">
        <v>12000</v>
      </c>
      <c r="I48" s="77">
        <v>12000</v>
      </c>
      <c r="J48" s="74">
        <v>8000</v>
      </c>
      <c r="K48" s="77">
        <v>12000</v>
      </c>
      <c r="L48" s="77">
        <v>12000</v>
      </c>
    </row>
    <row r="49" spans="1:12" ht="13.5" thickTop="1" x14ac:dyDescent="0.25">
      <c r="A49" s="78">
        <v>111</v>
      </c>
      <c r="B49" s="79"/>
      <c r="C49" s="79">
        <v>312012</v>
      </c>
      <c r="D49" s="88" t="s">
        <v>54</v>
      </c>
      <c r="E49" s="67" t="s">
        <v>55</v>
      </c>
      <c r="F49" s="486"/>
      <c r="G49" s="68">
        <v>3000</v>
      </c>
      <c r="H49" s="55">
        <v>3000</v>
      </c>
      <c r="I49" s="77">
        <v>3000</v>
      </c>
      <c r="J49" s="74">
        <v>3000</v>
      </c>
      <c r="K49" s="77">
        <v>3000</v>
      </c>
      <c r="L49" s="77">
        <v>3000</v>
      </c>
    </row>
    <row r="50" spans="1:12" x14ac:dyDescent="0.25">
      <c r="A50" s="78">
        <v>111</v>
      </c>
      <c r="B50" s="79"/>
      <c r="C50" s="79">
        <v>312012</v>
      </c>
      <c r="D50" s="88" t="s">
        <v>56</v>
      </c>
      <c r="E50" s="67"/>
      <c r="F50" s="486"/>
      <c r="G50" s="68">
        <v>359.04</v>
      </c>
      <c r="H50" s="55">
        <v>400</v>
      </c>
      <c r="I50" s="77">
        <v>360</v>
      </c>
      <c r="J50" s="74">
        <v>360</v>
      </c>
      <c r="K50" s="77">
        <v>360</v>
      </c>
      <c r="L50" s="77">
        <v>360</v>
      </c>
    </row>
    <row r="51" spans="1:12" ht="33.75" x14ac:dyDescent="0.25">
      <c r="A51" s="78">
        <v>111</v>
      </c>
      <c r="B51" s="79"/>
      <c r="C51" s="79">
        <v>312012</v>
      </c>
      <c r="D51" s="88" t="s">
        <v>57</v>
      </c>
      <c r="E51" s="67" t="s">
        <v>58</v>
      </c>
      <c r="F51" s="486"/>
      <c r="G51" s="68">
        <v>99847</v>
      </c>
      <c r="H51" s="55">
        <v>100272</v>
      </c>
      <c r="I51" s="77">
        <v>99700</v>
      </c>
      <c r="J51" s="74">
        <v>99700</v>
      </c>
      <c r="K51" s="77">
        <v>99700</v>
      </c>
      <c r="L51" s="77">
        <v>99700</v>
      </c>
    </row>
    <row r="52" spans="1:12" x14ac:dyDescent="0.25">
      <c r="A52" s="78">
        <v>111</v>
      </c>
      <c r="B52" s="79"/>
      <c r="C52" s="79">
        <v>312012</v>
      </c>
      <c r="D52" s="88" t="s">
        <v>59</v>
      </c>
      <c r="E52" s="67"/>
      <c r="F52" s="486"/>
      <c r="G52" s="68">
        <v>2019.92</v>
      </c>
      <c r="H52" s="55">
        <v>2300</v>
      </c>
      <c r="I52" s="77">
        <v>2000</v>
      </c>
      <c r="J52" s="74">
        <v>2000</v>
      </c>
      <c r="K52" s="77">
        <v>2000</v>
      </c>
      <c r="L52" s="77">
        <v>2000</v>
      </c>
    </row>
    <row r="53" spans="1:12" x14ac:dyDescent="0.25">
      <c r="A53" s="78">
        <v>111</v>
      </c>
      <c r="B53" s="79"/>
      <c r="C53" s="79">
        <v>312012</v>
      </c>
      <c r="D53" s="88" t="s">
        <v>60</v>
      </c>
      <c r="E53" s="67" t="s">
        <v>61</v>
      </c>
      <c r="F53" s="486"/>
      <c r="G53" s="68">
        <v>1601</v>
      </c>
      <c r="H53" s="55">
        <v>1600</v>
      </c>
      <c r="I53" s="77">
        <v>1600</v>
      </c>
      <c r="J53" s="74">
        <v>1600</v>
      </c>
      <c r="K53" s="77">
        <v>1600</v>
      </c>
      <c r="L53" s="77">
        <v>1600</v>
      </c>
    </row>
    <row r="54" spans="1:12" x14ac:dyDescent="0.25">
      <c r="A54" s="78">
        <v>111</v>
      </c>
      <c r="B54" s="79"/>
      <c r="C54" s="79">
        <v>312012</v>
      </c>
      <c r="D54" s="88" t="s">
        <v>62</v>
      </c>
      <c r="E54" s="67" t="s">
        <v>63</v>
      </c>
      <c r="F54" s="486"/>
      <c r="G54" s="68">
        <v>103.38</v>
      </c>
      <c r="H54" s="55">
        <v>105</v>
      </c>
      <c r="I54" s="77">
        <v>105</v>
      </c>
      <c r="J54" s="74">
        <v>105</v>
      </c>
      <c r="K54" s="77">
        <v>105</v>
      </c>
      <c r="L54" s="77">
        <v>105</v>
      </c>
    </row>
    <row r="55" spans="1:12" x14ac:dyDescent="0.25">
      <c r="A55" s="78">
        <v>111</v>
      </c>
      <c r="B55" s="79"/>
      <c r="C55" s="79">
        <v>312012</v>
      </c>
      <c r="D55" s="88" t="s">
        <v>64</v>
      </c>
      <c r="E55" s="67"/>
      <c r="F55" s="486"/>
      <c r="G55" s="68">
        <v>526.86</v>
      </c>
      <c r="H55" s="55">
        <v>1700</v>
      </c>
      <c r="I55" s="77">
        <v>1000</v>
      </c>
      <c r="J55" s="74">
        <v>1000</v>
      </c>
      <c r="K55" s="77">
        <v>1000</v>
      </c>
      <c r="L55" s="77">
        <v>1000</v>
      </c>
    </row>
    <row r="56" spans="1:12" x14ac:dyDescent="0.25">
      <c r="A56" s="78">
        <v>111</v>
      </c>
      <c r="B56" s="79"/>
      <c r="C56" s="79">
        <v>312012</v>
      </c>
      <c r="D56" s="88" t="s">
        <v>65</v>
      </c>
      <c r="E56" s="67"/>
      <c r="F56" s="486"/>
      <c r="G56" s="68">
        <v>22969.23</v>
      </c>
      <c r="H56" s="55">
        <v>23100</v>
      </c>
      <c r="I56" s="77">
        <v>23000</v>
      </c>
      <c r="J56" s="74">
        <v>23000</v>
      </c>
      <c r="K56" s="77">
        <v>23000</v>
      </c>
      <c r="L56" s="77">
        <v>23000</v>
      </c>
    </row>
    <row r="57" spans="1:12" ht="33.75" x14ac:dyDescent="0.25">
      <c r="A57" s="78">
        <v>111</v>
      </c>
      <c r="B57" s="79"/>
      <c r="C57" s="79">
        <v>312012</v>
      </c>
      <c r="D57" s="88" t="s">
        <v>66</v>
      </c>
      <c r="E57" s="67" t="s">
        <v>67</v>
      </c>
      <c r="F57" s="486"/>
      <c r="G57" s="68">
        <v>893.91</v>
      </c>
      <c r="H57" s="55">
        <v>900</v>
      </c>
      <c r="I57" s="77">
        <v>900</v>
      </c>
      <c r="J57" s="74">
        <v>900</v>
      </c>
      <c r="K57" s="77">
        <v>900</v>
      </c>
      <c r="L57" s="77">
        <v>900</v>
      </c>
    </row>
    <row r="58" spans="1:12" x14ac:dyDescent="0.25">
      <c r="A58" s="78">
        <v>111</v>
      </c>
      <c r="B58" s="79"/>
      <c r="C58" s="79">
        <v>312012</v>
      </c>
      <c r="D58" s="89" t="s">
        <v>68</v>
      </c>
      <c r="E58" s="67"/>
      <c r="F58" s="486"/>
      <c r="G58" s="68">
        <v>0</v>
      </c>
      <c r="H58" s="55">
        <v>7500</v>
      </c>
      <c r="I58" s="73">
        <v>12000</v>
      </c>
      <c r="J58" s="74">
        <v>7500</v>
      </c>
      <c r="K58" s="73">
        <v>12000</v>
      </c>
      <c r="L58" s="73">
        <v>12000</v>
      </c>
    </row>
    <row r="59" spans="1:12" x14ac:dyDescent="0.25">
      <c r="A59" s="78">
        <v>111</v>
      </c>
      <c r="B59" s="79"/>
      <c r="C59" s="79">
        <v>312012</v>
      </c>
      <c r="D59" s="88" t="s">
        <v>69</v>
      </c>
      <c r="E59" s="67"/>
      <c r="F59" s="486"/>
      <c r="G59" s="68">
        <v>32.4</v>
      </c>
      <c r="H59" s="55">
        <v>30</v>
      </c>
      <c r="I59" s="77">
        <v>60</v>
      </c>
      <c r="J59" s="74">
        <v>60</v>
      </c>
      <c r="K59" s="77">
        <v>60</v>
      </c>
      <c r="L59" s="77">
        <v>60</v>
      </c>
    </row>
    <row r="60" spans="1:12" ht="26.25" thickBot="1" x14ac:dyDescent="0.3">
      <c r="A60" s="87" t="s">
        <v>284</v>
      </c>
      <c r="B60" s="90"/>
      <c r="C60" s="90">
        <v>312001</v>
      </c>
      <c r="D60" s="91" t="s">
        <v>70</v>
      </c>
      <c r="E60" s="92" t="s">
        <v>71</v>
      </c>
      <c r="F60" s="94"/>
      <c r="G60" s="93">
        <v>0</v>
      </c>
      <c r="H60" s="95">
        <v>80000</v>
      </c>
      <c r="I60" s="96">
        <v>80000</v>
      </c>
      <c r="J60" s="97">
        <v>81000</v>
      </c>
      <c r="K60" s="96">
        <v>80000</v>
      </c>
      <c r="L60" s="96">
        <v>80000</v>
      </c>
    </row>
    <row r="61" spans="1:12" ht="23.25" customHeight="1" thickTop="1" x14ac:dyDescent="0.25">
      <c r="A61" s="98"/>
      <c r="B61" s="99"/>
      <c r="C61" s="100"/>
      <c r="D61" s="101"/>
      <c r="E61" s="102"/>
      <c r="F61" s="368">
        <f>F20+F22+F26+F30+F32+F39+F40+F45+F48+F37+F35</f>
        <v>728456.57000000007</v>
      </c>
      <c r="G61" s="369">
        <f t="shared" ref="G61:J61" si="15">G20+G22+G26+G30+G32+G35+G37+G39+G40+G45+G48+G49+G50+G51+G52+G53+G54+G55+G56+G57+G58+G59+G60</f>
        <v>809589.19000000006</v>
      </c>
      <c r="H61" s="370">
        <v>934845</v>
      </c>
      <c r="I61" s="371">
        <f>I20+I22+I26+I30+I32+I35+I37+I39+I40+I45+I48+I49+I50+I51+I52+I53+I54+I55+I56+I57+I58+I59+I60</f>
        <v>977373</v>
      </c>
      <c r="J61" s="370">
        <f t="shared" si="15"/>
        <v>913195</v>
      </c>
      <c r="K61" s="371">
        <f>K20+K22+K26+K30+K32+K35+K37+K39+K40+K45+K48+K49+K50+K51+K52+K53+K54+K55+K56+K57+K58+K59+K60</f>
        <v>977373</v>
      </c>
      <c r="L61" s="371">
        <f>L20+L22+L26+L30+L32+L35+L37+L39+L40+L45+L48+L49+L50+L51+L52+L53+L54+L55+L56+L57+L58+L59+L60</f>
        <v>977373</v>
      </c>
    </row>
    <row r="62" spans="1:12" x14ac:dyDescent="0.25">
      <c r="A62" s="17"/>
      <c r="B62" s="17"/>
      <c r="C62" s="17"/>
      <c r="D62" s="17"/>
      <c r="E62" s="21"/>
      <c r="F62" s="353"/>
      <c r="G62" s="353"/>
      <c r="H62" s="353"/>
      <c r="I62" s="353"/>
      <c r="J62" s="353"/>
      <c r="K62" s="353"/>
      <c r="L62" s="353"/>
    </row>
    <row r="63" spans="1:12" ht="15.75" x14ac:dyDescent="0.25">
      <c r="A63" s="103" t="s">
        <v>72</v>
      </c>
      <c r="B63" s="104"/>
      <c r="C63" s="104"/>
      <c r="D63" s="105"/>
      <c r="E63" s="21"/>
      <c r="F63" s="353"/>
      <c r="G63" s="353"/>
      <c r="H63" s="353"/>
      <c r="I63" s="353"/>
      <c r="J63" s="353"/>
      <c r="K63" s="353"/>
      <c r="L63" s="353"/>
    </row>
    <row r="64" spans="1:12" s="4" customFormat="1" ht="15" customHeight="1" x14ac:dyDescent="0.25">
      <c r="A64" s="457" t="s">
        <v>18</v>
      </c>
      <c r="B64" s="459" t="s">
        <v>19</v>
      </c>
      <c r="C64" s="43"/>
      <c r="D64" s="467" t="s">
        <v>20</v>
      </c>
      <c r="E64" s="469" t="s">
        <v>21</v>
      </c>
      <c r="F64" s="465" t="s">
        <v>1</v>
      </c>
      <c r="G64" s="466"/>
      <c r="H64" s="479" t="s">
        <v>2</v>
      </c>
      <c r="I64" s="479"/>
      <c r="J64" s="479"/>
      <c r="K64" s="480"/>
      <c r="L64" s="481"/>
    </row>
    <row r="65" spans="1:12" s="4" customFormat="1" x14ac:dyDescent="0.25">
      <c r="A65" s="458"/>
      <c r="B65" s="460"/>
      <c r="C65" s="44"/>
      <c r="D65" s="468"/>
      <c r="E65" s="470"/>
      <c r="F65" s="358">
        <v>2017</v>
      </c>
      <c r="G65" s="359">
        <v>2018</v>
      </c>
      <c r="H65" s="372">
        <v>2019</v>
      </c>
      <c r="I65" s="358">
        <v>2020</v>
      </c>
      <c r="J65" s="359">
        <v>2021</v>
      </c>
      <c r="K65" s="358">
        <v>2021</v>
      </c>
      <c r="L65" s="358">
        <v>2022</v>
      </c>
    </row>
    <row r="66" spans="1:12" x14ac:dyDescent="0.25">
      <c r="A66" s="5"/>
      <c r="B66" s="6">
        <v>233</v>
      </c>
      <c r="C66" s="7"/>
      <c r="D66" s="106" t="s">
        <v>73</v>
      </c>
      <c r="E66" s="107"/>
      <c r="F66" s="362"/>
      <c r="G66" s="363">
        <v>849.4</v>
      </c>
      <c r="H66" s="108">
        <v>0</v>
      </c>
      <c r="I66" s="108">
        <f t="shared" ref="I66:L66" si="16">SUM(I67)</f>
        <v>0</v>
      </c>
      <c r="J66" s="363"/>
      <c r="K66" s="108">
        <f t="shared" si="16"/>
        <v>0</v>
      </c>
      <c r="L66" s="108">
        <f t="shared" si="16"/>
        <v>0</v>
      </c>
    </row>
    <row r="67" spans="1:12" x14ac:dyDescent="0.25">
      <c r="A67" s="36"/>
      <c r="B67" s="109"/>
      <c r="C67" s="110">
        <v>233001</v>
      </c>
      <c r="D67" s="111" t="s">
        <v>74</v>
      </c>
      <c r="E67" s="112"/>
      <c r="F67" s="348"/>
      <c r="G67" s="113">
        <v>849.4</v>
      </c>
      <c r="H67" s="55">
        <v>0</v>
      </c>
      <c r="I67" s="348">
        <v>0</v>
      </c>
      <c r="J67" s="113"/>
      <c r="K67" s="348">
        <v>0</v>
      </c>
      <c r="L67" s="348">
        <v>0</v>
      </c>
    </row>
    <row r="68" spans="1:12" x14ac:dyDescent="0.25">
      <c r="A68" s="114"/>
      <c r="B68" s="115">
        <v>322</v>
      </c>
      <c r="C68" s="60"/>
      <c r="D68" s="116" t="s">
        <v>75</v>
      </c>
      <c r="E68" s="117"/>
      <c r="F68" s="366">
        <v>5000</v>
      </c>
      <c r="G68" s="290">
        <v>30000</v>
      </c>
      <c r="H68" s="108">
        <v>0</v>
      </c>
      <c r="I68" s="108">
        <f>SUM(I69)</f>
        <v>0</v>
      </c>
      <c r="J68" s="290"/>
      <c r="K68" s="108">
        <f>SUM(K69)</f>
        <v>0</v>
      </c>
      <c r="L68" s="108">
        <f>SUM(L69)</f>
        <v>0</v>
      </c>
    </row>
    <row r="69" spans="1:12" ht="13.5" thickBot="1" x14ac:dyDescent="0.3">
      <c r="A69" s="118"/>
      <c r="B69" s="119"/>
      <c r="C69" s="120">
        <v>322001</v>
      </c>
      <c r="D69" s="121" t="s">
        <v>76</v>
      </c>
      <c r="E69" s="122"/>
      <c r="F69" s="96">
        <v>5000</v>
      </c>
      <c r="G69" s="97">
        <v>30000</v>
      </c>
      <c r="H69" s="95">
        <v>0</v>
      </c>
      <c r="I69" s="96">
        <v>0</v>
      </c>
      <c r="J69" s="97"/>
      <c r="K69" s="96">
        <v>0</v>
      </c>
      <c r="L69" s="96">
        <v>0</v>
      </c>
    </row>
    <row r="70" spans="1:12" ht="25.5" customHeight="1" thickTop="1" x14ac:dyDescent="0.25">
      <c r="A70" s="98"/>
      <c r="B70" s="99"/>
      <c r="C70" s="100"/>
      <c r="D70" s="123"/>
      <c r="E70" s="124"/>
      <c r="F70" s="371">
        <f>F66+F68</f>
        <v>5000</v>
      </c>
      <c r="G70" s="373">
        <f>G66+G68</f>
        <v>30849.4</v>
      </c>
      <c r="H70" s="374">
        <v>0</v>
      </c>
      <c r="I70" s="371">
        <f>I66+I68</f>
        <v>0</v>
      </c>
      <c r="J70" s="373">
        <f>J66+J68</f>
        <v>0</v>
      </c>
      <c r="K70" s="371">
        <f>K66+K68</f>
        <v>0</v>
      </c>
      <c r="L70" s="371">
        <f>L66+L68</f>
        <v>0</v>
      </c>
    </row>
    <row r="71" spans="1:12" x14ac:dyDescent="0.25">
      <c r="A71" s="17"/>
      <c r="B71" s="17"/>
      <c r="C71" s="17"/>
      <c r="D71" s="17"/>
      <c r="E71" s="21"/>
      <c r="F71" s="353"/>
      <c r="G71" s="353"/>
      <c r="H71" s="353"/>
      <c r="I71" s="353"/>
      <c r="J71" s="353"/>
      <c r="K71" s="353"/>
      <c r="L71" s="353"/>
    </row>
    <row r="72" spans="1:12" ht="15.75" x14ac:dyDescent="0.25">
      <c r="A72" s="40" t="s">
        <v>77</v>
      </c>
      <c r="B72" s="41"/>
      <c r="C72" s="41"/>
      <c r="D72" s="42"/>
      <c r="E72" s="21"/>
      <c r="F72" s="353"/>
      <c r="G72" s="353"/>
      <c r="H72" s="353"/>
      <c r="I72" s="353"/>
      <c r="J72" s="353"/>
      <c r="K72" s="353"/>
      <c r="L72" s="353"/>
    </row>
    <row r="73" spans="1:12" s="4" customFormat="1" ht="15" customHeight="1" x14ac:dyDescent="0.25">
      <c r="A73" s="457" t="s">
        <v>18</v>
      </c>
      <c r="B73" s="459" t="s">
        <v>19</v>
      </c>
      <c r="C73" s="43"/>
      <c r="D73" s="467" t="s">
        <v>20</v>
      </c>
      <c r="E73" s="469" t="s">
        <v>21</v>
      </c>
      <c r="F73" s="465" t="s">
        <v>1</v>
      </c>
      <c r="G73" s="466"/>
      <c r="H73" s="479" t="s">
        <v>2</v>
      </c>
      <c r="I73" s="479"/>
      <c r="J73" s="479"/>
      <c r="K73" s="480"/>
      <c r="L73" s="481"/>
    </row>
    <row r="74" spans="1:12" s="4" customFormat="1" x14ac:dyDescent="0.25">
      <c r="A74" s="458"/>
      <c r="B74" s="460"/>
      <c r="C74" s="44"/>
      <c r="D74" s="468"/>
      <c r="E74" s="470"/>
      <c r="F74" s="358">
        <v>2017</v>
      </c>
      <c r="G74" s="359">
        <v>2018</v>
      </c>
      <c r="H74" s="372">
        <v>2019</v>
      </c>
      <c r="I74" s="358">
        <v>2020</v>
      </c>
      <c r="J74" s="359">
        <v>2021</v>
      </c>
      <c r="K74" s="358">
        <v>2021</v>
      </c>
      <c r="L74" s="358">
        <v>2022</v>
      </c>
    </row>
    <row r="75" spans="1:12" ht="45" x14ac:dyDescent="0.25">
      <c r="A75" s="125"/>
      <c r="B75" s="126">
        <v>453</v>
      </c>
      <c r="C75" s="127"/>
      <c r="D75" s="128" t="s">
        <v>78</v>
      </c>
      <c r="E75" s="129" t="s">
        <v>79</v>
      </c>
      <c r="F75" s="362">
        <v>17489.54</v>
      </c>
      <c r="G75" s="363">
        <v>10295.25</v>
      </c>
      <c r="H75" s="46">
        <v>37900</v>
      </c>
      <c r="I75" s="362">
        <v>15000</v>
      </c>
      <c r="J75" s="363">
        <v>35000</v>
      </c>
      <c r="K75" s="362">
        <v>15000</v>
      </c>
      <c r="L75" s="362">
        <v>15000</v>
      </c>
    </row>
    <row r="76" spans="1:12" x14ac:dyDescent="0.25">
      <c r="A76" s="58"/>
      <c r="B76" s="59">
        <v>454</v>
      </c>
      <c r="C76" s="60"/>
      <c r="D76" s="116" t="s">
        <v>80</v>
      </c>
      <c r="E76" s="117"/>
      <c r="F76" s="366">
        <f>SUM(F77)</f>
        <v>18227.54</v>
      </c>
      <c r="G76" s="290">
        <f>G77</f>
        <v>8523.4699999999993</v>
      </c>
      <c r="H76" s="46">
        <v>4000</v>
      </c>
      <c r="I76" s="366">
        <f>SUM(I77)</f>
        <v>10000</v>
      </c>
      <c r="J76" s="290"/>
      <c r="K76" s="366">
        <f>SUM(K77)</f>
        <v>10000</v>
      </c>
      <c r="L76" s="366">
        <f>SUM(L77)</f>
        <v>10000</v>
      </c>
    </row>
    <row r="77" spans="1:12" x14ac:dyDescent="0.25">
      <c r="A77" s="63"/>
      <c r="B77" s="64"/>
      <c r="C77" s="130">
        <v>454001</v>
      </c>
      <c r="D77" s="131" t="s">
        <v>80</v>
      </c>
      <c r="E77" s="132"/>
      <c r="F77" s="77">
        <v>18227.54</v>
      </c>
      <c r="G77" s="74">
        <v>8523.4699999999993</v>
      </c>
      <c r="H77" s="55">
        <v>0</v>
      </c>
      <c r="I77" s="77">
        <v>10000</v>
      </c>
      <c r="J77" s="74">
        <v>0</v>
      </c>
      <c r="K77" s="77">
        <v>10000</v>
      </c>
      <c r="L77" s="77">
        <v>10000</v>
      </c>
    </row>
    <row r="78" spans="1:12" ht="22.5" x14ac:dyDescent="0.25">
      <c r="A78" s="58"/>
      <c r="B78" s="59">
        <v>456</v>
      </c>
      <c r="C78" s="60"/>
      <c r="D78" s="116" t="s">
        <v>81</v>
      </c>
      <c r="E78" s="117" t="s">
        <v>82</v>
      </c>
      <c r="F78" s="366"/>
      <c r="G78" s="290">
        <v>200</v>
      </c>
      <c r="H78" s="46">
        <v>0</v>
      </c>
      <c r="I78" s="366"/>
      <c r="J78" s="290">
        <v>1000</v>
      </c>
      <c r="K78" s="366"/>
      <c r="L78" s="366"/>
    </row>
    <row r="79" spans="1:12" x14ac:dyDescent="0.25">
      <c r="A79" s="133"/>
      <c r="B79" s="134"/>
      <c r="C79" s="135">
        <v>456002</v>
      </c>
      <c r="D79" s="136" t="s">
        <v>81</v>
      </c>
      <c r="E79" s="137"/>
      <c r="F79" s="140"/>
      <c r="G79" s="138">
        <v>200</v>
      </c>
      <c r="H79" s="55">
        <v>0</v>
      </c>
      <c r="I79" s="140"/>
      <c r="J79" s="138">
        <v>1000</v>
      </c>
      <c r="K79" s="140"/>
      <c r="L79" s="140"/>
    </row>
    <row r="80" spans="1:12" ht="22.5" x14ac:dyDescent="0.25">
      <c r="A80" s="114"/>
      <c r="B80" s="115">
        <v>513</v>
      </c>
      <c r="C80" s="60"/>
      <c r="D80" s="116" t="s">
        <v>83</v>
      </c>
      <c r="E80" s="117" t="s">
        <v>84</v>
      </c>
      <c r="F80" s="366">
        <f>SUM(F81:F82)</f>
        <v>34993.800000000003</v>
      </c>
      <c r="G80" s="290">
        <f>SUM(G81:G82)</f>
        <v>15998.05</v>
      </c>
      <c r="H80" s="108">
        <v>46600</v>
      </c>
      <c r="I80" s="366">
        <f>SUM(I81:I82)</f>
        <v>16600</v>
      </c>
      <c r="J80" s="290">
        <v>16600</v>
      </c>
      <c r="K80" s="366">
        <f>SUM(K81:K82)</f>
        <v>16600</v>
      </c>
      <c r="L80" s="366">
        <f>SUM(L81:L82)</f>
        <v>16600</v>
      </c>
    </row>
    <row r="81" spans="1:12" x14ac:dyDescent="0.25">
      <c r="A81" s="133"/>
      <c r="B81" s="134"/>
      <c r="C81" s="135">
        <v>513002</v>
      </c>
      <c r="D81" s="136" t="s">
        <v>292</v>
      </c>
      <c r="E81" s="137"/>
      <c r="F81" s="140">
        <v>34993.800000000003</v>
      </c>
      <c r="G81" s="138"/>
      <c r="H81" s="55">
        <v>30000</v>
      </c>
      <c r="I81" s="140"/>
      <c r="J81" s="138">
        <v>1000</v>
      </c>
      <c r="K81" s="140"/>
      <c r="L81" s="140"/>
    </row>
    <row r="82" spans="1:12" ht="13.5" thickBot="1" x14ac:dyDescent="0.3">
      <c r="A82" s="118"/>
      <c r="B82" s="119"/>
      <c r="C82" s="141">
        <v>513003</v>
      </c>
      <c r="D82" s="142" t="s">
        <v>83</v>
      </c>
      <c r="E82" s="143"/>
      <c r="F82" s="146"/>
      <c r="G82" s="144">
        <v>15998.05</v>
      </c>
      <c r="H82" s="95">
        <v>16600</v>
      </c>
      <c r="I82" s="146">
        <v>16600</v>
      </c>
      <c r="J82" s="144">
        <v>16600</v>
      </c>
      <c r="K82" s="146">
        <v>16600</v>
      </c>
      <c r="L82" s="146">
        <v>16600</v>
      </c>
    </row>
    <row r="83" spans="1:12" ht="19.5" customHeight="1" thickTop="1" x14ac:dyDescent="0.25">
      <c r="A83" s="98"/>
      <c r="B83" s="99"/>
      <c r="C83" s="100"/>
      <c r="D83" s="123"/>
      <c r="E83" s="124"/>
      <c r="F83" s="375">
        <f>F80+F78+F76+F75</f>
        <v>70710.880000000005</v>
      </c>
      <c r="G83" s="375">
        <f>G80+G78+G76+G75</f>
        <v>35016.769999999997</v>
      </c>
      <c r="H83" s="375">
        <v>88500</v>
      </c>
      <c r="I83" s="375">
        <f>I80+I78+I76+I75</f>
        <v>41600</v>
      </c>
      <c r="J83" s="374" t="e">
        <f>J75+#REF!+J76+J78+J80</f>
        <v>#REF!</v>
      </c>
      <c r="K83" s="375">
        <f>K80+K78+K76+K75</f>
        <v>41600</v>
      </c>
      <c r="L83" s="375">
        <f>L80+L78+L76+L75</f>
        <v>41600</v>
      </c>
    </row>
    <row r="84" spans="1:12" x14ac:dyDescent="0.25">
      <c r="A84" s="17"/>
      <c r="B84" s="17"/>
      <c r="C84" s="17"/>
      <c r="D84" s="17"/>
      <c r="E84" s="21"/>
      <c r="F84" s="353"/>
      <c r="G84" s="353"/>
      <c r="H84" s="353"/>
      <c r="I84" s="353"/>
      <c r="J84" s="353"/>
      <c r="K84" s="353"/>
      <c r="L84" s="353"/>
    </row>
    <row r="85" spans="1:12" x14ac:dyDescent="0.25">
      <c r="A85" s="17"/>
      <c r="B85" s="17"/>
      <c r="C85" s="17"/>
      <c r="D85" s="17"/>
      <c r="E85" s="21"/>
      <c r="F85" s="353"/>
      <c r="G85" s="353"/>
      <c r="H85" s="353"/>
      <c r="I85" s="353"/>
      <c r="J85" s="353"/>
      <c r="K85" s="353"/>
      <c r="L85" s="353"/>
    </row>
    <row r="86" spans="1:12" x14ac:dyDescent="0.25">
      <c r="A86" s="17"/>
      <c r="B86" s="17"/>
      <c r="C86" s="17"/>
      <c r="D86" s="17"/>
      <c r="E86" s="21"/>
      <c r="F86" s="353"/>
      <c r="G86" s="353"/>
      <c r="H86" s="353"/>
      <c r="I86" s="353"/>
      <c r="J86" s="353"/>
      <c r="K86" s="353"/>
      <c r="L86" s="353"/>
    </row>
    <row r="87" spans="1:12" ht="15.75" x14ac:dyDescent="0.25">
      <c r="A87" s="147" t="s">
        <v>85</v>
      </c>
      <c r="B87" s="148"/>
      <c r="C87" s="148"/>
      <c r="D87" s="149"/>
      <c r="E87" s="21"/>
      <c r="F87" s="353"/>
      <c r="G87" s="353"/>
      <c r="H87" s="353"/>
      <c r="I87" s="353"/>
      <c r="J87" s="353"/>
      <c r="K87" s="353"/>
      <c r="L87" s="353"/>
    </row>
    <row r="88" spans="1:12" s="4" customFormat="1" ht="15" customHeight="1" x14ac:dyDescent="0.25">
      <c r="A88" s="457" t="s">
        <v>18</v>
      </c>
      <c r="B88" s="459" t="s">
        <v>19</v>
      </c>
      <c r="C88" s="150"/>
      <c r="D88" s="483" t="s">
        <v>20</v>
      </c>
      <c r="E88" s="485" t="s">
        <v>21</v>
      </c>
      <c r="F88" s="465" t="s">
        <v>1</v>
      </c>
      <c r="G88" s="466"/>
      <c r="H88" s="479" t="s">
        <v>2</v>
      </c>
      <c r="I88" s="479"/>
      <c r="J88" s="479"/>
      <c r="K88" s="480"/>
      <c r="L88" s="481"/>
    </row>
    <row r="89" spans="1:12" s="4" customFormat="1" x14ac:dyDescent="0.25">
      <c r="A89" s="458"/>
      <c r="B89" s="460"/>
      <c r="C89" s="151"/>
      <c r="D89" s="484"/>
      <c r="E89" s="470"/>
      <c r="F89" s="355">
        <v>2017</v>
      </c>
      <c r="G89" s="359">
        <v>2018</v>
      </c>
      <c r="H89" s="357">
        <v>2019</v>
      </c>
      <c r="I89" s="358">
        <v>2020</v>
      </c>
      <c r="J89" s="359">
        <v>2021</v>
      </c>
      <c r="K89" s="358">
        <v>2021</v>
      </c>
      <c r="L89" s="358">
        <v>2022</v>
      </c>
    </row>
    <row r="90" spans="1:12" ht="14.25" x14ac:dyDescent="0.25">
      <c r="A90" s="27"/>
      <c r="B90" s="17"/>
      <c r="C90" s="17"/>
      <c r="D90" s="17"/>
      <c r="E90" s="21"/>
      <c r="F90" s="353"/>
      <c r="G90" s="353"/>
      <c r="H90" s="353"/>
      <c r="I90" s="353"/>
      <c r="J90" s="353"/>
      <c r="K90" s="353"/>
      <c r="L90" s="353"/>
    </row>
    <row r="91" spans="1:12" s="4" customFormat="1" x14ac:dyDescent="0.25">
      <c r="A91" s="152" t="s">
        <v>86</v>
      </c>
      <c r="B91" s="487" t="s">
        <v>87</v>
      </c>
      <c r="C91" s="487"/>
      <c r="D91" s="488"/>
      <c r="E91" s="153"/>
      <c r="F91" s="376"/>
      <c r="G91" s="376"/>
      <c r="H91" s="377"/>
      <c r="I91" s="377"/>
      <c r="J91" s="377"/>
      <c r="K91" s="377"/>
      <c r="L91" s="377"/>
    </row>
    <row r="92" spans="1:12" ht="27" customHeight="1" x14ac:dyDescent="0.25">
      <c r="A92" s="125">
        <v>41</v>
      </c>
      <c r="B92" s="154">
        <v>611</v>
      </c>
      <c r="C92" s="155"/>
      <c r="D92" s="155" t="s">
        <v>88</v>
      </c>
      <c r="E92" s="129" t="s">
        <v>89</v>
      </c>
      <c r="F92" s="378">
        <v>71628.02</v>
      </c>
      <c r="G92" s="379">
        <v>75841.240000000005</v>
      </c>
      <c r="H92" s="156">
        <v>89800</v>
      </c>
      <c r="I92" s="380">
        <v>97135</v>
      </c>
      <c r="J92" s="379">
        <v>78300</v>
      </c>
      <c r="K92" s="380">
        <v>97135</v>
      </c>
      <c r="L92" s="380">
        <v>97135</v>
      </c>
    </row>
    <row r="93" spans="1:12" ht="27" customHeight="1" x14ac:dyDescent="0.25">
      <c r="A93" s="47">
        <v>41</v>
      </c>
      <c r="B93" s="50">
        <v>611</v>
      </c>
      <c r="C93" s="157"/>
      <c r="D93" s="157"/>
      <c r="E93" s="158"/>
      <c r="F93" s="53"/>
      <c r="G93" s="57">
        <f>G92-G94</f>
        <v>75378.820000000007</v>
      </c>
      <c r="H93" s="55">
        <v>89300</v>
      </c>
      <c r="I93" s="54">
        <f t="shared" ref="I93:J93" si="17">I92-I94</f>
        <v>96635</v>
      </c>
      <c r="J93" s="74">
        <f t="shared" si="17"/>
        <v>77800</v>
      </c>
      <c r="K93" s="54">
        <f t="shared" ref="K93:L93" si="18">K92-K94</f>
        <v>96635</v>
      </c>
      <c r="L93" s="54">
        <f t="shared" si="18"/>
        <v>96635</v>
      </c>
    </row>
    <row r="94" spans="1:12" ht="27" customHeight="1" x14ac:dyDescent="0.25">
      <c r="A94" s="47">
        <v>111</v>
      </c>
      <c r="B94" s="50">
        <v>611</v>
      </c>
      <c r="C94" s="157"/>
      <c r="D94" s="157"/>
      <c r="E94" s="158"/>
      <c r="F94" s="53"/>
      <c r="G94" s="57">
        <v>462.42</v>
      </c>
      <c r="H94" s="55">
        <v>500</v>
      </c>
      <c r="I94" s="56">
        <v>500</v>
      </c>
      <c r="J94" s="57">
        <v>500</v>
      </c>
      <c r="K94" s="56">
        <v>500</v>
      </c>
      <c r="L94" s="56">
        <v>500</v>
      </c>
    </row>
    <row r="95" spans="1:12" ht="45.75" customHeight="1" x14ac:dyDescent="0.25">
      <c r="A95" s="58">
        <v>41</v>
      </c>
      <c r="B95" s="61">
        <v>620</v>
      </c>
      <c r="C95" s="159"/>
      <c r="D95" s="159" t="s">
        <v>90</v>
      </c>
      <c r="E95" s="117" t="s">
        <v>91</v>
      </c>
      <c r="F95" s="364">
        <v>26182.7</v>
      </c>
      <c r="G95" s="290">
        <v>32641.47</v>
      </c>
      <c r="H95" s="46">
        <v>34624</v>
      </c>
      <c r="I95" s="366">
        <v>37480</v>
      </c>
      <c r="J95" s="290">
        <v>32000</v>
      </c>
      <c r="K95" s="366">
        <v>37480</v>
      </c>
      <c r="L95" s="366">
        <v>37480</v>
      </c>
    </row>
    <row r="96" spans="1:12" s="11" customFormat="1" ht="12" customHeight="1" x14ac:dyDescent="0.25">
      <c r="A96" s="160"/>
      <c r="B96" s="161"/>
      <c r="C96" s="162">
        <v>621</v>
      </c>
      <c r="D96" s="163" t="s">
        <v>92</v>
      </c>
      <c r="E96" s="132"/>
      <c r="F96" s="69"/>
      <c r="G96" s="74">
        <v>5861.95</v>
      </c>
      <c r="H96" s="55">
        <v>5864</v>
      </c>
      <c r="I96" s="69">
        <v>6580</v>
      </c>
      <c r="J96" s="71">
        <v>5500</v>
      </c>
      <c r="K96" s="69">
        <v>6580</v>
      </c>
      <c r="L96" s="69">
        <v>6580</v>
      </c>
    </row>
    <row r="97" spans="1:12" s="11" customFormat="1" ht="12" customHeight="1" x14ac:dyDescent="0.25">
      <c r="A97" s="160"/>
      <c r="B97" s="161"/>
      <c r="C97" s="162">
        <v>623</v>
      </c>
      <c r="D97" s="163" t="s">
        <v>93</v>
      </c>
      <c r="E97" s="132"/>
      <c r="F97" s="69"/>
      <c r="G97" s="74">
        <v>2853.23</v>
      </c>
      <c r="H97" s="55">
        <v>2900</v>
      </c>
      <c r="I97" s="69">
        <v>3500</v>
      </c>
      <c r="J97" s="71">
        <v>3000</v>
      </c>
      <c r="K97" s="69">
        <v>3500</v>
      </c>
      <c r="L97" s="69">
        <v>3500</v>
      </c>
    </row>
    <row r="98" spans="1:12" s="11" customFormat="1" ht="12" customHeight="1" x14ac:dyDescent="0.25">
      <c r="A98" s="160"/>
      <c r="B98" s="161"/>
      <c r="C98" s="162">
        <v>625001</v>
      </c>
      <c r="D98" s="163" t="s">
        <v>94</v>
      </c>
      <c r="E98" s="132"/>
      <c r="F98" s="69"/>
      <c r="G98" s="74">
        <v>1130.6300000000001</v>
      </c>
      <c r="H98" s="55">
        <v>1200</v>
      </c>
      <c r="I98" s="69">
        <v>1800</v>
      </c>
      <c r="J98" s="71">
        <v>1200</v>
      </c>
      <c r="K98" s="69">
        <v>1800</v>
      </c>
      <c r="L98" s="69">
        <v>1800</v>
      </c>
    </row>
    <row r="99" spans="1:12" s="11" customFormat="1" ht="12" customHeight="1" x14ac:dyDescent="0.25">
      <c r="A99" s="160"/>
      <c r="B99" s="161"/>
      <c r="C99" s="162">
        <v>625002</v>
      </c>
      <c r="D99" s="163" t="s">
        <v>95</v>
      </c>
      <c r="E99" s="132"/>
      <c r="F99" s="69"/>
      <c r="G99" s="74">
        <v>12496.88</v>
      </c>
      <c r="H99" s="55">
        <v>13760</v>
      </c>
      <c r="I99" s="69">
        <v>14100</v>
      </c>
      <c r="J99" s="71">
        <v>12100</v>
      </c>
      <c r="K99" s="69">
        <v>14100</v>
      </c>
      <c r="L99" s="69">
        <v>14100</v>
      </c>
    </row>
    <row r="100" spans="1:12" s="11" customFormat="1" ht="12" customHeight="1" x14ac:dyDescent="0.25">
      <c r="A100" s="160"/>
      <c r="B100" s="161"/>
      <c r="C100" s="162">
        <v>625003</v>
      </c>
      <c r="D100" s="163" t="s">
        <v>96</v>
      </c>
      <c r="E100" s="132"/>
      <c r="F100" s="69"/>
      <c r="G100" s="74">
        <v>898.37</v>
      </c>
      <c r="H100" s="55">
        <v>900</v>
      </c>
      <c r="I100" s="69">
        <v>1200</v>
      </c>
      <c r="J100" s="71">
        <v>900</v>
      </c>
      <c r="K100" s="69">
        <v>1200</v>
      </c>
      <c r="L100" s="69">
        <v>1200</v>
      </c>
    </row>
    <row r="101" spans="1:12" s="11" customFormat="1" ht="12" customHeight="1" x14ac:dyDescent="0.25">
      <c r="A101" s="160"/>
      <c r="B101" s="74"/>
      <c r="C101" s="162">
        <v>625004</v>
      </c>
      <c r="D101" s="163" t="s">
        <v>97</v>
      </c>
      <c r="E101" s="132"/>
      <c r="F101" s="69"/>
      <c r="G101" s="74">
        <v>2507.59</v>
      </c>
      <c r="H101" s="55">
        <v>2500</v>
      </c>
      <c r="I101" s="69">
        <v>2600</v>
      </c>
      <c r="J101" s="71">
        <v>2500</v>
      </c>
      <c r="K101" s="69">
        <v>2600</v>
      </c>
      <c r="L101" s="69">
        <v>2600</v>
      </c>
    </row>
    <row r="102" spans="1:12" s="11" customFormat="1" ht="12" customHeight="1" x14ac:dyDescent="0.25">
      <c r="A102" s="160"/>
      <c r="B102" s="161"/>
      <c r="C102" s="162">
        <v>625005</v>
      </c>
      <c r="D102" s="163" t="s">
        <v>98</v>
      </c>
      <c r="E102" s="132"/>
      <c r="F102" s="69"/>
      <c r="G102" s="74">
        <v>768.9</v>
      </c>
      <c r="H102" s="55">
        <v>800</v>
      </c>
      <c r="I102" s="69">
        <v>1000</v>
      </c>
      <c r="J102" s="71">
        <v>800</v>
      </c>
      <c r="K102" s="69">
        <v>1000</v>
      </c>
      <c r="L102" s="69">
        <v>1000</v>
      </c>
    </row>
    <row r="103" spans="1:12" s="11" customFormat="1" ht="12" customHeight="1" x14ac:dyDescent="0.25">
      <c r="A103" s="160"/>
      <c r="B103" s="161"/>
      <c r="C103" s="162">
        <v>625007</v>
      </c>
      <c r="D103" s="163" t="s">
        <v>99</v>
      </c>
      <c r="E103" s="132"/>
      <c r="F103" s="69"/>
      <c r="G103" s="74">
        <v>4055.15</v>
      </c>
      <c r="H103" s="55">
        <v>4550</v>
      </c>
      <c r="I103" s="69">
        <v>4500</v>
      </c>
      <c r="J103" s="71">
        <v>4000</v>
      </c>
      <c r="K103" s="69">
        <v>4500</v>
      </c>
      <c r="L103" s="69">
        <v>4500</v>
      </c>
    </row>
    <row r="104" spans="1:12" s="11" customFormat="1" ht="12" customHeight="1" x14ac:dyDescent="0.25">
      <c r="A104" s="160"/>
      <c r="B104" s="161"/>
      <c r="C104" s="162">
        <v>627</v>
      </c>
      <c r="D104" s="163" t="s">
        <v>100</v>
      </c>
      <c r="E104" s="132"/>
      <c r="F104" s="69"/>
      <c r="G104" s="74">
        <v>2068.77</v>
      </c>
      <c r="H104" s="55">
        <v>2150</v>
      </c>
      <c r="I104" s="69">
        <v>2200</v>
      </c>
      <c r="J104" s="71">
        <v>2000</v>
      </c>
      <c r="K104" s="69">
        <v>2200</v>
      </c>
      <c r="L104" s="69">
        <v>2200</v>
      </c>
    </row>
    <row r="105" spans="1:12" x14ac:dyDescent="0.25">
      <c r="A105" s="58">
        <v>41</v>
      </c>
      <c r="B105" s="61">
        <v>631</v>
      </c>
      <c r="C105" s="159"/>
      <c r="D105" s="159" t="s">
        <v>101</v>
      </c>
      <c r="E105" s="117"/>
      <c r="F105" s="364">
        <v>27.64</v>
      </c>
      <c r="G105" s="290">
        <v>96.68</v>
      </c>
      <c r="H105" s="108">
        <v>300</v>
      </c>
      <c r="I105" s="108">
        <f>SUM(I106)</f>
        <v>300</v>
      </c>
      <c r="J105" s="290">
        <v>300</v>
      </c>
      <c r="K105" s="108">
        <f>SUM(K106)</f>
        <v>300</v>
      </c>
      <c r="L105" s="108">
        <f>SUM(L106)</f>
        <v>300</v>
      </c>
    </row>
    <row r="106" spans="1:12" x14ac:dyDescent="0.25">
      <c r="A106" s="63"/>
      <c r="B106" s="89"/>
      <c r="C106" s="163">
        <v>631001</v>
      </c>
      <c r="D106" s="163" t="s">
        <v>102</v>
      </c>
      <c r="E106" s="132"/>
      <c r="F106" s="69"/>
      <c r="G106" s="74">
        <v>96.68</v>
      </c>
      <c r="H106" s="55">
        <v>300</v>
      </c>
      <c r="I106" s="77">
        <v>300</v>
      </c>
      <c r="J106" s="74">
        <v>300</v>
      </c>
      <c r="K106" s="77">
        <v>300</v>
      </c>
      <c r="L106" s="77">
        <v>300</v>
      </c>
    </row>
    <row r="107" spans="1:12" ht="33.75" x14ac:dyDescent="0.25">
      <c r="A107" s="58">
        <v>41</v>
      </c>
      <c r="B107" s="61">
        <v>632</v>
      </c>
      <c r="C107" s="159"/>
      <c r="D107" s="159" t="s">
        <v>103</v>
      </c>
      <c r="E107" s="117" t="s">
        <v>104</v>
      </c>
      <c r="F107" s="364">
        <v>11807.9</v>
      </c>
      <c r="G107" s="290">
        <v>13312.96</v>
      </c>
      <c r="H107" s="46">
        <v>13300</v>
      </c>
      <c r="I107" s="366">
        <f>SUM(I108:I111)</f>
        <v>15900</v>
      </c>
      <c r="J107" s="290">
        <v>14400</v>
      </c>
      <c r="K107" s="366">
        <f>SUM(K108:K111)</f>
        <v>15900</v>
      </c>
      <c r="L107" s="366">
        <f>SUM(L108:L111)</f>
        <v>15900</v>
      </c>
    </row>
    <row r="108" spans="1:12" x14ac:dyDescent="0.25">
      <c r="A108" s="63"/>
      <c r="B108" s="89"/>
      <c r="C108" s="162">
        <v>632001</v>
      </c>
      <c r="D108" s="163" t="s">
        <v>103</v>
      </c>
      <c r="E108" s="132"/>
      <c r="F108" s="69"/>
      <c r="G108" s="74">
        <v>9087.4500000000007</v>
      </c>
      <c r="H108" s="55">
        <v>9000</v>
      </c>
      <c r="I108" s="77">
        <v>10000</v>
      </c>
      <c r="J108" s="74">
        <v>10000</v>
      </c>
      <c r="K108" s="77">
        <v>10000</v>
      </c>
      <c r="L108" s="77">
        <v>10000</v>
      </c>
    </row>
    <row r="109" spans="1:12" x14ac:dyDescent="0.25">
      <c r="A109" s="63"/>
      <c r="B109" s="89"/>
      <c r="C109" s="162">
        <v>632002</v>
      </c>
      <c r="D109" s="163" t="s">
        <v>105</v>
      </c>
      <c r="E109" s="132"/>
      <c r="F109" s="69"/>
      <c r="G109" s="74">
        <v>602.74</v>
      </c>
      <c r="H109" s="55">
        <v>700</v>
      </c>
      <c r="I109" s="69">
        <v>1000</v>
      </c>
      <c r="J109" s="71">
        <v>1000</v>
      </c>
      <c r="K109" s="69">
        <v>1000</v>
      </c>
      <c r="L109" s="69">
        <v>1000</v>
      </c>
    </row>
    <row r="110" spans="1:12" x14ac:dyDescent="0.25">
      <c r="A110" s="63"/>
      <c r="B110" s="89"/>
      <c r="C110" s="162">
        <v>632003</v>
      </c>
      <c r="D110" s="163" t="s">
        <v>106</v>
      </c>
      <c r="E110" s="132"/>
      <c r="F110" s="69"/>
      <c r="G110" s="74">
        <v>3622.77</v>
      </c>
      <c r="H110" s="70">
        <v>2300</v>
      </c>
      <c r="I110" s="77">
        <v>3400</v>
      </c>
      <c r="J110" s="74">
        <v>3400</v>
      </c>
      <c r="K110" s="77">
        <v>3400</v>
      </c>
      <c r="L110" s="77">
        <v>3400</v>
      </c>
    </row>
    <row r="111" spans="1:12" x14ac:dyDescent="0.25">
      <c r="A111" s="78"/>
      <c r="B111" s="81"/>
      <c r="C111" s="164">
        <v>632005</v>
      </c>
      <c r="D111" s="16" t="s">
        <v>107</v>
      </c>
      <c r="E111" s="132"/>
      <c r="F111" s="69"/>
      <c r="G111" s="74"/>
      <c r="H111" s="70">
        <v>1300</v>
      </c>
      <c r="I111" s="77">
        <v>1500</v>
      </c>
      <c r="J111" s="74">
        <v>0</v>
      </c>
      <c r="K111" s="77">
        <v>1500</v>
      </c>
      <c r="L111" s="77">
        <v>1500</v>
      </c>
    </row>
    <row r="112" spans="1:12" ht="56.25" customHeight="1" x14ac:dyDescent="0.25">
      <c r="A112" s="58">
        <v>41</v>
      </c>
      <c r="B112" s="61">
        <v>633</v>
      </c>
      <c r="C112" s="159"/>
      <c r="D112" s="159" t="s">
        <v>108</v>
      </c>
      <c r="E112" s="117" t="s">
        <v>109</v>
      </c>
      <c r="F112" s="364">
        <v>7184.8</v>
      </c>
      <c r="G112" s="290">
        <v>11879.71</v>
      </c>
      <c r="H112" s="46">
        <v>30200</v>
      </c>
      <c r="I112" s="366">
        <f>SUM(I113:I121)</f>
        <v>12400</v>
      </c>
      <c r="J112" s="290">
        <v>12450</v>
      </c>
      <c r="K112" s="366">
        <f>SUM(K113:K121)</f>
        <v>12400</v>
      </c>
      <c r="L112" s="366">
        <f>SUM(L113:L121)</f>
        <v>12400</v>
      </c>
    </row>
    <row r="113" spans="1:12" ht="12" customHeight="1" x14ac:dyDescent="0.25">
      <c r="A113" s="63"/>
      <c r="B113" s="89"/>
      <c r="C113" s="163">
        <v>633001</v>
      </c>
      <c r="D113" s="163" t="s">
        <v>110</v>
      </c>
      <c r="E113" s="132"/>
      <c r="F113" s="69"/>
      <c r="G113" s="74">
        <v>313.89999999999998</v>
      </c>
      <c r="H113" s="55">
        <v>300</v>
      </c>
      <c r="I113" s="69">
        <v>500</v>
      </c>
      <c r="J113" s="71">
        <v>500</v>
      </c>
      <c r="K113" s="69">
        <v>500</v>
      </c>
      <c r="L113" s="69">
        <v>500</v>
      </c>
    </row>
    <row r="114" spans="1:12" ht="12" customHeight="1" x14ac:dyDescent="0.25">
      <c r="A114" s="63"/>
      <c r="B114" s="89"/>
      <c r="C114" s="163">
        <v>633004</v>
      </c>
      <c r="D114" s="163" t="s">
        <v>111</v>
      </c>
      <c r="E114" s="132"/>
      <c r="F114" s="69"/>
      <c r="G114" s="74">
        <v>714.97</v>
      </c>
      <c r="H114" s="70">
        <v>1900</v>
      </c>
      <c r="I114" s="69">
        <v>1000</v>
      </c>
      <c r="J114" s="71">
        <v>800</v>
      </c>
      <c r="K114" s="69">
        <v>1000</v>
      </c>
      <c r="L114" s="69">
        <v>1000</v>
      </c>
    </row>
    <row r="115" spans="1:12" ht="12" customHeight="1" x14ac:dyDescent="0.25">
      <c r="A115" s="78"/>
      <c r="B115" s="81"/>
      <c r="C115" s="16">
        <v>633005</v>
      </c>
      <c r="D115" s="16" t="s">
        <v>112</v>
      </c>
      <c r="E115" s="132"/>
      <c r="F115" s="69"/>
      <c r="G115" s="74"/>
      <c r="H115" s="70">
        <v>1200</v>
      </c>
      <c r="I115" s="69">
        <v>0</v>
      </c>
      <c r="J115" s="71"/>
      <c r="K115" s="69">
        <v>0</v>
      </c>
      <c r="L115" s="69">
        <v>0</v>
      </c>
    </row>
    <row r="116" spans="1:12" ht="12" customHeight="1" x14ac:dyDescent="0.25">
      <c r="A116" s="63"/>
      <c r="B116" s="89"/>
      <c r="C116" s="163">
        <v>633006</v>
      </c>
      <c r="D116" s="163" t="s">
        <v>113</v>
      </c>
      <c r="E116" s="132"/>
      <c r="F116" s="69"/>
      <c r="G116" s="74">
        <v>5815.42</v>
      </c>
      <c r="H116" s="70">
        <v>9000</v>
      </c>
      <c r="I116" s="69">
        <v>8000</v>
      </c>
      <c r="J116" s="71">
        <v>5850</v>
      </c>
      <c r="K116" s="69">
        <v>8000</v>
      </c>
      <c r="L116" s="69">
        <v>8000</v>
      </c>
    </row>
    <row r="117" spans="1:12" ht="12" customHeight="1" x14ac:dyDescent="0.25">
      <c r="A117" s="63"/>
      <c r="B117" s="89"/>
      <c r="C117" s="163">
        <v>633009</v>
      </c>
      <c r="D117" s="163" t="s">
        <v>114</v>
      </c>
      <c r="E117" s="132"/>
      <c r="F117" s="69"/>
      <c r="G117" s="74">
        <v>1954.6</v>
      </c>
      <c r="H117" s="70">
        <v>14800</v>
      </c>
      <c r="I117" s="69">
        <v>1000</v>
      </c>
      <c r="J117" s="71">
        <v>2100</v>
      </c>
      <c r="K117" s="69">
        <v>1000</v>
      </c>
      <c r="L117" s="69">
        <v>1000</v>
      </c>
    </row>
    <row r="118" spans="1:12" ht="12" customHeight="1" x14ac:dyDescent="0.25">
      <c r="A118" s="63"/>
      <c r="B118" s="89"/>
      <c r="C118" s="163">
        <v>633013</v>
      </c>
      <c r="D118" s="163" t="s">
        <v>115</v>
      </c>
      <c r="E118" s="132"/>
      <c r="F118" s="69"/>
      <c r="G118" s="74">
        <v>1800.44</v>
      </c>
      <c r="H118" s="55">
        <v>1700</v>
      </c>
      <c r="I118" s="69">
        <v>200</v>
      </c>
      <c r="J118" s="71">
        <v>2000</v>
      </c>
      <c r="K118" s="69">
        <v>200</v>
      </c>
      <c r="L118" s="69">
        <v>200</v>
      </c>
    </row>
    <row r="119" spans="1:12" ht="12" customHeight="1" x14ac:dyDescent="0.25">
      <c r="A119" s="63"/>
      <c r="B119" s="89"/>
      <c r="C119" s="163">
        <v>633010</v>
      </c>
      <c r="D119" s="163" t="s">
        <v>308</v>
      </c>
      <c r="E119" s="132"/>
      <c r="F119" s="69"/>
      <c r="G119" s="74"/>
      <c r="H119" s="70">
        <v>0</v>
      </c>
      <c r="I119" s="69">
        <v>100</v>
      </c>
      <c r="J119" s="71">
        <v>200</v>
      </c>
      <c r="K119" s="69">
        <v>100</v>
      </c>
      <c r="L119" s="69">
        <v>100</v>
      </c>
    </row>
    <row r="120" spans="1:12" ht="12" customHeight="1" x14ac:dyDescent="0.25">
      <c r="A120" s="63"/>
      <c r="B120" s="89"/>
      <c r="C120" s="163">
        <v>633015</v>
      </c>
      <c r="D120" s="163" t="s">
        <v>116</v>
      </c>
      <c r="E120" s="132"/>
      <c r="F120" s="69"/>
      <c r="G120" s="74">
        <v>112.45</v>
      </c>
      <c r="H120" s="70">
        <v>200</v>
      </c>
      <c r="I120" s="69">
        <v>100</v>
      </c>
      <c r="J120" s="71">
        <v>200</v>
      </c>
      <c r="K120" s="69">
        <v>100</v>
      </c>
      <c r="L120" s="69">
        <v>100</v>
      </c>
    </row>
    <row r="121" spans="1:12" ht="12" customHeight="1" x14ac:dyDescent="0.25">
      <c r="A121" s="63"/>
      <c r="B121" s="89"/>
      <c r="C121" s="163">
        <v>633016</v>
      </c>
      <c r="D121" s="163" t="s">
        <v>117</v>
      </c>
      <c r="E121" s="132"/>
      <c r="F121" s="69"/>
      <c r="G121" s="74">
        <v>1167.93</v>
      </c>
      <c r="H121" s="70">
        <v>1100</v>
      </c>
      <c r="I121" s="69">
        <v>1500</v>
      </c>
      <c r="J121" s="71">
        <v>1000</v>
      </c>
      <c r="K121" s="69">
        <v>1500</v>
      </c>
      <c r="L121" s="69">
        <v>1500</v>
      </c>
    </row>
    <row r="122" spans="1:12" ht="45" x14ac:dyDescent="0.25">
      <c r="A122" s="58">
        <v>41</v>
      </c>
      <c r="B122" s="61">
        <v>634</v>
      </c>
      <c r="C122" s="159"/>
      <c r="D122" s="159" t="s">
        <v>118</v>
      </c>
      <c r="E122" s="117" t="s">
        <v>119</v>
      </c>
      <c r="F122" s="364">
        <v>2246.7800000000002</v>
      </c>
      <c r="G122" s="290">
        <v>1113.56</v>
      </c>
      <c r="H122" s="46">
        <v>1300</v>
      </c>
      <c r="I122" s="366">
        <f>SUM(I123:I126)</f>
        <v>1850</v>
      </c>
      <c r="J122" s="290">
        <v>1750</v>
      </c>
      <c r="K122" s="366">
        <f>SUM(K123:K126)</f>
        <v>1850</v>
      </c>
      <c r="L122" s="366">
        <f>SUM(L123:L126)</f>
        <v>1850</v>
      </c>
    </row>
    <row r="123" spans="1:12" x14ac:dyDescent="0.25">
      <c r="A123" s="160"/>
      <c r="B123" s="161"/>
      <c r="C123" s="162">
        <v>634001</v>
      </c>
      <c r="D123" s="163" t="s">
        <v>120</v>
      </c>
      <c r="E123" s="132"/>
      <c r="F123" s="69"/>
      <c r="G123" s="74">
        <v>792.62</v>
      </c>
      <c r="H123" s="55">
        <v>900</v>
      </c>
      <c r="I123" s="77">
        <v>1000</v>
      </c>
      <c r="J123" s="74">
        <v>1200</v>
      </c>
      <c r="K123" s="77">
        <v>1000</v>
      </c>
      <c r="L123" s="77">
        <v>1000</v>
      </c>
    </row>
    <row r="124" spans="1:12" x14ac:dyDescent="0.25">
      <c r="A124" s="160"/>
      <c r="B124" s="161"/>
      <c r="C124" s="162">
        <v>634002</v>
      </c>
      <c r="D124" s="163" t="s">
        <v>121</v>
      </c>
      <c r="E124" s="132"/>
      <c r="F124" s="69"/>
      <c r="G124" s="74">
        <v>0</v>
      </c>
      <c r="H124" s="55">
        <v>50</v>
      </c>
      <c r="I124" s="77">
        <v>500</v>
      </c>
      <c r="J124" s="74">
        <v>200</v>
      </c>
      <c r="K124" s="77">
        <v>500</v>
      </c>
      <c r="L124" s="77">
        <v>500</v>
      </c>
    </row>
    <row r="125" spans="1:12" x14ac:dyDescent="0.25">
      <c r="A125" s="160"/>
      <c r="B125" s="161"/>
      <c r="C125" s="162">
        <v>634003</v>
      </c>
      <c r="D125" s="163" t="s">
        <v>122</v>
      </c>
      <c r="E125" s="132"/>
      <c r="F125" s="69"/>
      <c r="G125" s="74">
        <v>270.94</v>
      </c>
      <c r="H125" s="55">
        <v>300</v>
      </c>
      <c r="I125" s="77">
        <v>300</v>
      </c>
      <c r="J125" s="74">
        <v>300</v>
      </c>
      <c r="K125" s="77">
        <v>300</v>
      </c>
      <c r="L125" s="77">
        <v>300</v>
      </c>
    </row>
    <row r="126" spans="1:12" x14ac:dyDescent="0.25">
      <c r="A126" s="160"/>
      <c r="B126" s="161"/>
      <c r="C126" s="162">
        <v>634005</v>
      </c>
      <c r="D126" s="163" t="s">
        <v>123</v>
      </c>
      <c r="E126" s="132"/>
      <c r="F126" s="69"/>
      <c r="G126" s="74">
        <v>50</v>
      </c>
      <c r="H126" s="55">
        <v>50</v>
      </c>
      <c r="I126" s="77">
        <v>50</v>
      </c>
      <c r="J126" s="74">
        <v>50</v>
      </c>
      <c r="K126" s="77">
        <v>50</v>
      </c>
      <c r="L126" s="77">
        <v>50</v>
      </c>
    </row>
    <row r="127" spans="1:12" ht="24" customHeight="1" x14ac:dyDescent="0.25">
      <c r="A127" s="58">
        <v>41</v>
      </c>
      <c r="B127" s="61">
        <v>635</v>
      </c>
      <c r="C127" s="159"/>
      <c r="D127" s="159" t="s">
        <v>124</v>
      </c>
      <c r="E127" s="117" t="s">
        <v>125</v>
      </c>
      <c r="F127" s="364">
        <v>2115.08</v>
      </c>
      <c r="G127" s="290">
        <v>830</v>
      </c>
      <c r="H127" s="46">
        <v>5600</v>
      </c>
      <c r="I127" s="366">
        <f>SUM(I128:I130)</f>
        <v>3100</v>
      </c>
      <c r="J127" s="290">
        <v>1200</v>
      </c>
      <c r="K127" s="366">
        <f>SUM(K128:K130)</f>
        <v>3100</v>
      </c>
      <c r="L127" s="366">
        <f>SUM(L128:L130)</f>
        <v>3100</v>
      </c>
    </row>
    <row r="128" spans="1:12" ht="12" customHeight="1" x14ac:dyDescent="0.25">
      <c r="A128" s="63"/>
      <c r="B128" s="89"/>
      <c r="C128" s="162">
        <v>635002</v>
      </c>
      <c r="D128" s="163" t="s">
        <v>126</v>
      </c>
      <c r="E128" s="132"/>
      <c r="F128" s="69"/>
      <c r="G128" s="74">
        <v>105</v>
      </c>
      <c r="H128" s="70">
        <v>100</v>
      </c>
      <c r="I128" s="69">
        <v>100</v>
      </c>
      <c r="J128" s="71">
        <v>100</v>
      </c>
      <c r="K128" s="69">
        <v>100</v>
      </c>
      <c r="L128" s="69">
        <v>100</v>
      </c>
    </row>
    <row r="129" spans="1:12" ht="12" customHeight="1" x14ac:dyDescent="0.25">
      <c r="A129" s="63"/>
      <c r="B129" s="89"/>
      <c r="C129" s="162">
        <v>635004</v>
      </c>
      <c r="D129" s="163" t="s">
        <v>127</v>
      </c>
      <c r="E129" s="132"/>
      <c r="F129" s="69"/>
      <c r="G129" s="74">
        <v>365</v>
      </c>
      <c r="H129" s="70">
        <v>1700</v>
      </c>
      <c r="I129" s="69">
        <v>1000</v>
      </c>
      <c r="J129" s="71">
        <v>300</v>
      </c>
      <c r="K129" s="69">
        <v>1000</v>
      </c>
      <c r="L129" s="69">
        <v>1000</v>
      </c>
    </row>
    <row r="130" spans="1:12" ht="12" customHeight="1" x14ac:dyDescent="0.25">
      <c r="A130" s="63"/>
      <c r="B130" s="89"/>
      <c r="C130" s="162">
        <v>635006</v>
      </c>
      <c r="D130" s="163" t="s">
        <v>128</v>
      </c>
      <c r="E130" s="132"/>
      <c r="F130" s="69"/>
      <c r="G130" s="74">
        <v>360</v>
      </c>
      <c r="H130" s="70">
        <v>3800</v>
      </c>
      <c r="I130" s="69">
        <v>2000</v>
      </c>
      <c r="J130" s="71">
        <v>800</v>
      </c>
      <c r="K130" s="69">
        <v>2000</v>
      </c>
      <c r="L130" s="69">
        <v>2000</v>
      </c>
    </row>
    <row r="131" spans="1:12" ht="53.25" customHeight="1" x14ac:dyDescent="0.25">
      <c r="A131" s="58">
        <v>41</v>
      </c>
      <c r="B131" s="61">
        <v>637</v>
      </c>
      <c r="C131" s="159"/>
      <c r="D131" s="159" t="s">
        <v>129</v>
      </c>
      <c r="E131" s="117" t="s">
        <v>130</v>
      </c>
      <c r="F131" s="364">
        <v>31732.76</v>
      </c>
      <c r="G131" s="290">
        <v>25629.21</v>
      </c>
      <c r="H131" s="46">
        <v>26200</v>
      </c>
      <c r="I131" s="364">
        <f>SUM(I132:I143)</f>
        <v>27600</v>
      </c>
      <c r="J131" s="46">
        <v>25460</v>
      </c>
      <c r="K131" s="364">
        <f>SUM(K132:K143)</f>
        <v>27600</v>
      </c>
      <c r="L131" s="364">
        <f>SUM(L132:L143)</f>
        <v>27600</v>
      </c>
    </row>
    <row r="132" spans="1:12" s="11" customFormat="1" ht="12" customHeight="1" x14ac:dyDescent="0.25">
      <c r="A132" s="160"/>
      <c r="B132" s="161"/>
      <c r="C132" s="162">
        <v>637001</v>
      </c>
      <c r="D132" s="163" t="s">
        <v>131</v>
      </c>
      <c r="E132" s="132"/>
      <c r="F132" s="69"/>
      <c r="G132" s="74">
        <v>941</v>
      </c>
      <c r="H132" s="70">
        <v>900</v>
      </c>
      <c r="I132" s="69">
        <v>900</v>
      </c>
      <c r="J132" s="71">
        <v>900</v>
      </c>
      <c r="K132" s="69">
        <v>900</v>
      </c>
      <c r="L132" s="69">
        <v>900</v>
      </c>
    </row>
    <row r="133" spans="1:12" s="11" customFormat="1" ht="12" customHeight="1" x14ac:dyDescent="0.25">
      <c r="A133" s="160"/>
      <c r="B133" s="161"/>
      <c r="C133" s="162">
        <v>637004</v>
      </c>
      <c r="D133" s="163" t="s">
        <v>132</v>
      </c>
      <c r="E133" s="132"/>
      <c r="F133" s="69"/>
      <c r="G133" s="74">
        <v>4151.16</v>
      </c>
      <c r="H133" s="70">
        <v>4000</v>
      </c>
      <c r="I133" s="72">
        <v>4200</v>
      </c>
      <c r="J133" s="71">
        <v>4200</v>
      </c>
      <c r="K133" s="72">
        <v>4200</v>
      </c>
      <c r="L133" s="72">
        <v>4200</v>
      </c>
    </row>
    <row r="134" spans="1:12" s="11" customFormat="1" ht="12" customHeight="1" x14ac:dyDescent="0.25">
      <c r="A134" s="160"/>
      <c r="B134" s="161"/>
      <c r="C134" s="162">
        <v>637005</v>
      </c>
      <c r="D134" s="163" t="s">
        <v>133</v>
      </c>
      <c r="E134" s="132"/>
      <c r="F134" s="69"/>
      <c r="G134" s="74">
        <v>7915.44</v>
      </c>
      <c r="H134" s="70">
        <v>8500</v>
      </c>
      <c r="I134" s="72">
        <v>7700</v>
      </c>
      <c r="J134" s="71">
        <v>7700</v>
      </c>
      <c r="K134" s="72">
        <v>7700</v>
      </c>
      <c r="L134" s="72">
        <v>7700</v>
      </c>
    </row>
    <row r="135" spans="1:12" s="11" customFormat="1" ht="12" customHeight="1" x14ac:dyDescent="0.25">
      <c r="A135" s="160"/>
      <c r="B135" s="161"/>
      <c r="C135" s="162">
        <v>637011</v>
      </c>
      <c r="D135" s="163" t="s">
        <v>134</v>
      </c>
      <c r="E135" s="132"/>
      <c r="F135" s="69"/>
      <c r="G135" s="74">
        <v>55.6</v>
      </c>
      <c r="H135" s="70">
        <v>50</v>
      </c>
      <c r="I135" s="69">
        <v>100</v>
      </c>
      <c r="J135" s="71">
        <v>100</v>
      </c>
      <c r="K135" s="69">
        <v>100</v>
      </c>
      <c r="L135" s="69">
        <v>100</v>
      </c>
    </row>
    <row r="136" spans="1:12" s="11" customFormat="1" ht="12" customHeight="1" x14ac:dyDescent="0.25">
      <c r="A136" s="160"/>
      <c r="B136" s="161"/>
      <c r="C136" s="162">
        <v>637012</v>
      </c>
      <c r="D136" s="163" t="s">
        <v>135</v>
      </c>
      <c r="E136" s="132"/>
      <c r="F136" s="69"/>
      <c r="G136" s="74">
        <v>1102.06</v>
      </c>
      <c r="H136" s="70">
        <v>2000</v>
      </c>
      <c r="I136" s="72">
        <v>1600</v>
      </c>
      <c r="J136" s="71">
        <v>910</v>
      </c>
      <c r="K136" s="72">
        <v>1600</v>
      </c>
      <c r="L136" s="72">
        <v>1600</v>
      </c>
    </row>
    <row r="137" spans="1:12" s="11" customFormat="1" ht="12" customHeight="1" x14ac:dyDescent="0.25">
      <c r="A137" s="160"/>
      <c r="B137" s="161"/>
      <c r="C137" s="162">
        <v>637014</v>
      </c>
      <c r="D137" s="163" t="s">
        <v>136</v>
      </c>
      <c r="E137" s="132"/>
      <c r="F137" s="69"/>
      <c r="G137" s="74">
        <v>4950.9399999999996</v>
      </c>
      <c r="H137" s="70">
        <v>6000</v>
      </c>
      <c r="I137" s="72">
        <v>6000</v>
      </c>
      <c r="J137" s="71">
        <v>4500</v>
      </c>
      <c r="K137" s="72">
        <v>6000</v>
      </c>
      <c r="L137" s="72">
        <v>6000</v>
      </c>
    </row>
    <row r="138" spans="1:12" s="11" customFormat="1" ht="12" customHeight="1" x14ac:dyDescent="0.25">
      <c r="A138" s="160"/>
      <c r="B138" s="161"/>
      <c r="C138" s="162">
        <v>637015</v>
      </c>
      <c r="D138" s="163" t="s">
        <v>90</v>
      </c>
      <c r="E138" s="132"/>
      <c r="F138" s="69"/>
      <c r="G138" s="74">
        <v>1417.76</v>
      </c>
      <c r="H138" s="70">
        <v>1500</v>
      </c>
      <c r="I138" s="69">
        <v>1800</v>
      </c>
      <c r="J138" s="71">
        <v>1800</v>
      </c>
      <c r="K138" s="69">
        <v>1800</v>
      </c>
      <c r="L138" s="69">
        <v>1800</v>
      </c>
    </row>
    <row r="139" spans="1:12" s="11" customFormat="1" ht="12" customHeight="1" x14ac:dyDescent="0.25">
      <c r="A139" s="160"/>
      <c r="B139" s="161"/>
      <c r="C139" s="162">
        <v>637016</v>
      </c>
      <c r="D139" s="163" t="s">
        <v>137</v>
      </c>
      <c r="E139" s="132"/>
      <c r="F139" s="69"/>
      <c r="G139" s="74">
        <v>943.02</v>
      </c>
      <c r="H139" s="70">
        <v>900</v>
      </c>
      <c r="I139" s="69">
        <v>1200</v>
      </c>
      <c r="J139" s="71">
        <v>1200</v>
      </c>
      <c r="K139" s="69">
        <v>1200</v>
      </c>
      <c r="L139" s="69">
        <v>1200</v>
      </c>
    </row>
    <row r="140" spans="1:12" s="11" customFormat="1" ht="12" customHeight="1" x14ac:dyDescent="0.25">
      <c r="A140" s="160"/>
      <c r="B140" s="161"/>
      <c r="C140" s="162">
        <v>637018</v>
      </c>
      <c r="D140" s="163" t="s">
        <v>138</v>
      </c>
      <c r="E140" s="132" t="s">
        <v>139</v>
      </c>
      <c r="F140" s="69"/>
      <c r="G140" s="74">
        <v>1299.46</v>
      </c>
      <c r="H140" s="70">
        <v>0</v>
      </c>
      <c r="I140" s="69">
        <v>1100</v>
      </c>
      <c r="J140" s="71">
        <v>1100</v>
      </c>
      <c r="K140" s="69">
        <v>1100</v>
      </c>
      <c r="L140" s="69">
        <v>1100</v>
      </c>
    </row>
    <row r="141" spans="1:12" s="11" customFormat="1" ht="12" customHeight="1" x14ac:dyDescent="0.25">
      <c r="A141" s="165"/>
      <c r="B141" s="166"/>
      <c r="C141" s="164">
        <v>637026</v>
      </c>
      <c r="D141" s="16" t="s">
        <v>140</v>
      </c>
      <c r="E141" s="132"/>
      <c r="F141" s="69"/>
      <c r="G141" s="74">
        <v>770</v>
      </c>
      <c r="H141" s="70">
        <v>700</v>
      </c>
      <c r="I141" s="69">
        <v>700</v>
      </c>
      <c r="J141" s="71">
        <v>700</v>
      </c>
      <c r="K141" s="69">
        <v>700</v>
      </c>
      <c r="L141" s="69">
        <v>700</v>
      </c>
    </row>
    <row r="142" spans="1:12" s="11" customFormat="1" ht="12" customHeight="1" x14ac:dyDescent="0.25">
      <c r="A142" s="160"/>
      <c r="B142" s="161"/>
      <c r="C142" s="162">
        <v>637027</v>
      </c>
      <c r="D142" s="163" t="s">
        <v>141</v>
      </c>
      <c r="E142" s="132"/>
      <c r="F142" s="69"/>
      <c r="G142" s="74">
        <v>2082.77</v>
      </c>
      <c r="H142" s="70">
        <v>1650</v>
      </c>
      <c r="I142" s="69">
        <v>2300</v>
      </c>
      <c r="J142" s="71">
        <v>2350</v>
      </c>
      <c r="K142" s="69">
        <v>2300</v>
      </c>
      <c r="L142" s="69">
        <v>2300</v>
      </c>
    </row>
    <row r="143" spans="1:12" s="11" customFormat="1" ht="12" customHeight="1" x14ac:dyDescent="0.25">
      <c r="A143" s="160"/>
      <c r="B143" s="161"/>
      <c r="C143" s="162">
        <v>637035</v>
      </c>
      <c r="D143" s="163" t="s">
        <v>287</v>
      </c>
      <c r="E143" s="132"/>
      <c r="F143" s="69"/>
      <c r="G143" s="74"/>
      <c r="H143" s="70"/>
      <c r="I143" s="72">
        <v>0</v>
      </c>
      <c r="J143" s="71"/>
      <c r="K143" s="72">
        <v>0</v>
      </c>
      <c r="L143" s="72">
        <v>0</v>
      </c>
    </row>
    <row r="144" spans="1:12" ht="22.5" x14ac:dyDescent="0.25">
      <c r="A144" s="58">
        <v>41</v>
      </c>
      <c r="B144" s="61">
        <v>641</v>
      </c>
      <c r="C144" s="159"/>
      <c r="D144" s="159" t="s">
        <v>142</v>
      </c>
      <c r="E144" s="117" t="s">
        <v>143</v>
      </c>
      <c r="F144" s="364">
        <v>7398.05</v>
      </c>
      <c r="G144" s="290">
        <v>13463.1</v>
      </c>
      <c r="H144" s="46">
        <v>10000</v>
      </c>
      <c r="I144" s="364">
        <f>SUM(I145)</f>
        <v>10000</v>
      </c>
      <c r="J144" s="46">
        <v>10000</v>
      </c>
      <c r="K144" s="364">
        <f>SUM(K145)</f>
        <v>10000</v>
      </c>
      <c r="L144" s="364">
        <f>SUM(L145)</f>
        <v>10000</v>
      </c>
    </row>
    <row r="145" spans="1:12" x14ac:dyDescent="0.25">
      <c r="A145" s="167"/>
      <c r="B145" s="168"/>
      <c r="C145" s="169">
        <v>641009</v>
      </c>
      <c r="D145" s="170" t="s">
        <v>144</v>
      </c>
      <c r="E145" s="137"/>
      <c r="F145" s="139"/>
      <c r="G145" s="138">
        <v>13463.1</v>
      </c>
      <c r="H145" s="70">
        <v>0</v>
      </c>
      <c r="I145" s="140">
        <v>10000</v>
      </c>
      <c r="J145" s="138"/>
      <c r="K145" s="140">
        <v>10000</v>
      </c>
      <c r="L145" s="140">
        <v>10000</v>
      </c>
    </row>
    <row r="146" spans="1:12" ht="33.75" x14ac:dyDescent="0.25">
      <c r="A146" s="58">
        <v>41</v>
      </c>
      <c r="B146" s="61">
        <v>642</v>
      </c>
      <c r="C146" s="159"/>
      <c r="D146" s="159" t="s">
        <v>145</v>
      </c>
      <c r="E146" s="117" t="s">
        <v>146</v>
      </c>
      <c r="F146" s="364">
        <v>2163.4299999999998</v>
      </c>
      <c r="G146" s="290">
        <v>6662.62</v>
      </c>
      <c r="H146" s="46">
        <v>2560</v>
      </c>
      <c r="I146" s="366">
        <f>SUM(I147:I150)</f>
        <v>2580</v>
      </c>
      <c r="J146" s="290">
        <v>2560</v>
      </c>
      <c r="K146" s="366">
        <f>SUM(K147:K150)</f>
        <v>2580</v>
      </c>
      <c r="L146" s="366">
        <f>SUM(L147:L150)</f>
        <v>2580</v>
      </c>
    </row>
    <row r="147" spans="1:12" x14ac:dyDescent="0.25">
      <c r="A147" s="171"/>
      <c r="B147" s="172"/>
      <c r="C147" s="173">
        <v>642002</v>
      </c>
      <c r="D147" s="174" t="s">
        <v>147</v>
      </c>
      <c r="E147" s="112"/>
      <c r="F147" s="175"/>
      <c r="G147" s="113">
        <v>2549.62</v>
      </c>
      <c r="H147" s="55">
        <v>2000</v>
      </c>
      <c r="I147" s="175">
        <v>2000</v>
      </c>
      <c r="J147" s="177">
        <v>2000</v>
      </c>
      <c r="K147" s="175">
        <v>2000</v>
      </c>
      <c r="L147" s="175">
        <v>2000</v>
      </c>
    </row>
    <row r="148" spans="1:12" x14ac:dyDescent="0.25">
      <c r="A148" s="167"/>
      <c r="B148" s="168"/>
      <c r="C148" s="169">
        <v>642011</v>
      </c>
      <c r="D148" s="170" t="s">
        <v>148</v>
      </c>
      <c r="E148" s="137"/>
      <c r="F148" s="139"/>
      <c r="G148" s="138">
        <v>40</v>
      </c>
      <c r="H148" s="70">
        <v>40</v>
      </c>
      <c r="I148" s="139">
        <v>60</v>
      </c>
      <c r="J148" s="178">
        <v>40</v>
      </c>
      <c r="K148" s="139">
        <v>60</v>
      </c>
      <c r="L148" s="139">
        <v>60</v>
      </c>
    </row>
    <row r="149" spans="1:12" x14ac:dyDescent="0.25">
      <c r="A149" s="167"/>
      <c r="B149" s="168"/>
      <c r="C149" s="169">
        <v>642012</v>
      </c>
      <c r="D149" s="170" t="s">
        <v>149</v>
      </c>
      <c r="E149" s="137"/>
      <c r="F149" s="139"/>
      <c r="G149" s="138">
        <v>3873</v>
      </c>
      <c r="H149" s="70">
        <v>0</v>
      </c>
      <c r="I149" s="139">
        <v>0</v>
      </c>
      <c r="J149" s="178">
        <v>0</v>
      </c>
      <c r="K149" s="139">
        <v>0</v>
      </c>
      <c r="L149" s="139">
        <v>0</v>
      </c>
    </row>
    <row r="150" spans="1:12" ht="13.5" thickBot="1" x14ac:dyDescent="0.3">
      <c r="A150" s="179"/>
      <c r="B150" s="180"/>
      <c r="C150" s="181">
        <v>642200</v>
      </c>
      <c r="D150" s="182" t="s">
        <v>150</v>
      </c>
      <c r="E150" s="122"/>
      <c r="F150" s="94"/>
      <c r="G150" s="97">
        <v>200</v>
      </c>
      <c r="H150" s="95">
        <v>520</v>
      </c>
      <c r="I150" s="94">
        <v>520</v>
      </c>
      <c r="J150" s="183">
        <v>520</v>
      </c>
      <c r="K150" s="94">
        <v>520</v>
      </c>
      <c r="L150" s="94">
        <v>520</v>
      </c>
    </row>
    <row r="151" spans="1:12" ht="19.5" customHeight="1" thickTop="1" x14ac:dyDescent="0.25">
      <c r="A151" s="98"/>
      <c r="B151" s="101"/>
      <c r="C151" s="184"/>
      <c r="D151" s="184"/>
      <c r="E151" s="124"/>
      <c r="F151" s="381">
        <f t="shared" ref="F151:J151" si="19">F92+F95+F105+F107+F112+F122+F127+F131+F144+F146</f>
        <v>162487.15999999997</v>
      </c>
      <c r="G151" s="382">
        <f t="shared" si="19"/>
        <v>181470.55</v>
      </c>
      <c r="H151" s="385">
        <v>213884</v>
      </c>
      <c r="I151" s="383">
        <f>I92+I95+I105+I107+I112+I122+I127+I131+I144+I146</f>
        <v>208345</v>
      </c>
      <c r="J151" s="386">
        <f t="shared" si="19"/>
        <v>178420</v>
      </c>
      <c r="K151" s="383">
        <f>K92+K95+K105+K107+K112+K122+K127+K131+K144+K146</f>
        <v>208345</v>
      </c>
      <c r="L151" s="383">
        <f>L92+L95+L105+L107+L112+L122+L127+L131+L144+L146</f>
        <v>208345</v>
      </c>
    </row>
    <row r="152" spans="1:12" x14ac:dyDescent="0.25">
      <c r="A152" s="17"/>
      <c r="B152" s="17"/>
      <c r="C152" s="17"/>
      <c r="D152" s="17"/>
      <c r="E152" s="21"/>
      <c r="F152" s="353"/>
      <c r="G152" s="353"/>
      <c r="H152" s="353"/>
      <c r="I152" s="353"/>
      <c r="J152" s="353"/>
      <c r="K152" s="353"/>
      <c r="L152" s="353"/>
    </row>
    <row r="153" spans="1:12" s="4" customFormat="1" ht="15" customHeight="1" x14ac:dyDescent="0.25">
      <c r="A153" s="457" t="s">
        <v>18</v>
      </c>
      <c r="B153" s="459" t="s">
        <v>19</v>
      </c>
      <c r="C153" s="150"/>
      <c r="D153" s="459" t="s">
        <v>20</v>
      </c>
      <c r="E153" s="489" t="s">
        <v>21</v>
      </c>
      <c r="F153" s="465" t="s">
        <v>1</v>
      </c>
      <c r="G153" s="466"/>
      <c r="H153" s="479" t="s">
        <v>2</v>
      </c>
      <c r="I153" s="479"/>
      <c r="J153" s="479"/>
      <c r="K153" s="480"/>
      <c r="L153" s="481"/>
    </row>
    <row r="154" spans="1:12" s="4" customFormat="1" x14ac:dyDescent="0.25">
      <c r="A154" s="458"/>
      <c r="B154" s="460"/>
      <c r="C154" s="151"/>
      <c r="D154" s="460"/>
      <c r="E154" s="490"/>
      <c r="F154" s="355">
        <v>2017</v>
      </c>
      <c r="G154" s="359">
        <v>2018</v>
      </c>
      <c r="H154" s="372">
        <v>2019</v>
      </c>
      <c r="I154" s="358">
        <v>2020</v>
      </c>
      <c r="J154" s="359">
        <v>2021</v>
      </c>
      <c r="K154" s="358">
        <v>2021</v>
      </c>
      <c r="L154" s="358">
        <v>2022</v>
      </c>
    </row>
    <row r="155" spans="1:12" x14ac:dyDescent="0.25">
      <c r="A155" s="185" t="s">
        <v>151</v>
      </c>
      <c r="B155" s="186" t="s">
        <v>152</v>
      </c>
      <c r="C155" s="186"/>
      <c r="D155" s="187"/>
      <c r="E155" s="21"/>
      <c r="F155" s="353"/>
      <c r="G155" s="353"/>
      <c r="H155" s="353"/>
      <c r="I155" s="353"/>
      <c r="J155" s="353"/>
      <c r="K155" s="353"/>
      <c r="L155" s="353"/>
    </row>
    <row r="156" spans="1:12" ht="22.5" x14ac:dyDescent="0.25">
      <c r="A156" s="125">
        <v>111</v>
      </c>
      <c r="B156" s="127">
        <v>611</v>
      </c>
      <c r="C156" s="188"/>
      <c r="D156" s="189" t="s">
        <v>88</v>
      </c>
      <c r="E156" s="129" t="s">
        <v>89</v>
      </c>
      <c r="F156" s="378">
        <v>995.91</v>
      </c>
      <c r="G156" s="379">
        <v>1218.8699999999999</v>
      </c>
      <c r="H156" s="387">
        <v>1500</v>
      </c>
      <c r="I156" s="380">
        <v>800</v>
      </c>
      <c r="J156" s="379">
        <v>1500</v>
      </c>
      <c r="K156" s="380">
        <v>800</v>
      </c>
      <c r="L156" s="380">
        <v>800</v>
      </c>
    </row>
    <row r="157" spans="1:12" ht="48.75" customHeight="1" x14ac:dyDescent="0.25">
      <c r="A157" s="58">
        <v>111</v>
      </c>
      <c r="B157" s="60">
        <v>620</v>
      </c>
      <c r="C157" s="190"/>
      <c r="D157" s="191" t="s">
        <v>90</v>
      </c>
      <c r="E157" s="117" t="s">
        <v>153</v>
      </c>
      <c r="F157" s="364"/>
      <c r="G157" s="290">
        <v>0</v>
      </c>
      <c r="H157" s="46">
        <v>200</v>
      </c>
      <c r="I157" s="366">
        <v>280</v>
      </c>
      <c r="J157" s="290">
        <v>200</v>
      </c>
      <c r="K157" s="366">
        <v>280</v>
      </c>
      <c r="L157" s="366">
        <v>280</v>
      </c>
    </row>
    <row r="158" spans="1:12" s="11" customFormat="1" ht="12" customHeight="1" x14ac:dyDescent="0.25">
      <c r="A158" s="160"/>
      <c r="B158" s="130"/>
      <c r="C158" s="192">
        <v>621</v>
      </c>
      <c r="D158" s="193" t="s">
        <v>92</v>
      </c>
      <c r="E158" s="132"/>
      <c r="F158" s="69"/>
      <c r="G158" s="74"/>
      <c r="H158" s="55">
        <v>60</v>
      </c>
      <c r="I158" s="69">
        <v>60</v>
      </c>
      <c r="J158" s="71">
        <v>60</v>
      </c>
      <c r="K158" s="69">
        <v>60</v>
      </c>
      <c r="L158" s="69">
        <v>60</v>
      </c>
    </row>
    <row r="159" spans="1:12" s="11" customFormat="1" ht="12" customHeight="1" x14ac:dyDescent="0.25">
      <c r="A159" s="160"/>
      <c r="B159" s="130"/>
      <c r="C159" s="192">
        <v>625001</v>
      </c>
      <c r="D159" s="193" t="s">
        <v>94</v>
      </c>
      <c r="E159" s="132"/>
      <c r="F159" s="69"/>
      <c r="G159" s="74"/>
      <c r="H159" s="70">
        <v>10</v>
      </c>
      <c r="I159" s="69">
        <v>10</v>
      </c>
      <c r="J159" s="71">
        <v>10</v>
      </c>
      <c r="K159" s="69">
        <v>10</v>
      </c>
      <c r="L159" s="69">
        <v>10</v>
      </c>
    </row>
    <row r="160" spans="1:12" s="11" customFormat="1" ht="12" customHeight="1" x14ac:dyDescent="0.25">
      <c r="A160" s="160"/>
      <c r="B160" s="130"/>
      <c r="C160" s="192">
        <v>625002</v>
      </c>
      <c r="D160" s="193" t="s">
        <v>95</v>
      </c>
      <c r="E160" s="132"/>
      <c r="F160" s="69"/>
      <c r="G160" s="74"/>
      <c r="H160" s="70">
        <v>50</v>
      </c>
      <c r="I160" s="69">
        <v>50</v>
      </c>
      <c r="J160" s="71">
        <v>50</v>
      </c>
      <c r="K160" s="69">
        <v>50</v>
      </c>
      <c r="L160" s="69">
        <v>50</v>
      </c>
    </row>
    <row r="161" spans="1:12" s="11" customFormat="1" ht="12" customHeight="1" x14ac:dyDescent="0.25">
      <c r="A161" s="160"/>
      <c r="B161" s="130"/>
      <c r="C161" s="192">
        <v>625003</v>
      </c>
      <c r="D161" s="193" t="s">
        <v>96</v>
      </c>
      <c r="E161" s="132"/>
      <c r="F161" s="69"/>
      <c r="G161" s="74"/>
      <c r="H161" s="70">
        <v>20</v>
      </c>
      <c r="I161" s="69">
        <v>20</v>
      </c>
      <c r="J161" s="71">
        <v>20</v>
      </c>
      <c r="K161" s="69">
        <v>20</v>
      </c>
      <c r="L161" s="69">
        <v>20</v>
      </c>
    </row>
    <row r="162" spans="1:12" s="11" customFormat="1" ht="12" customHeight="1" x14ac:dyDescent="0.25">
      <c r="A162" s="160"/>
      <c r="B162" s="130"/>
      <c r="C162" s="192">
        <v>625004</v>
      </c>
      <c r="D162" s="193" t="s">
        <v>97</v>
      </c>
      <c r="E162" s="132"/>
      <c r="F162" s="69"/>
      <c r="G162" s="74"/>
      <c r="H162" s="70">
        <v>20</v>
      </c>
      <c r="I162" s="69">
        <v>20</v>
      </c>
      <c r="J162" s="71">
        <v>20</v>
      </c>
      <c r="K162" s="69">
        <v>20</v>
      </c>
      <c r="L162" s="69">
        <v>20</v>
      </c>
    </row>
    <row r="163" spans="1:12" s="11" customFormat="1" ht="12" customHeight="1" x14ac:dyDescent="0.25">
      <c r="A163" s="160"/>
      <c r="B163" s="130"/>
      <c r="C163" s="192">
        <v>625005</v>
      </c>
      <c r="D163" s="193" t="s">
        <v>98</v>
      </c>
      <c r="E163" s="132"/>
      <c r="F163" s="69"/>
      <c r="G163" s="74"/>
      <c r="H163" s="70">
        <v>20</v>
      </c>
      <c r="I163" s="69">
        <v>20</v>
      </c>
      <c r="J163" s="71">
        <v>20</v>
      </c>
      <c r="K163" s="69">
        <v>20</v>
      </c>
      <c r="L163" s="69">
        <v>20</v>
      </c>
    </row>
    <row r="164" spans="1:12" s="11" customFormat="1" ht="12" customHeight="1" x14ac:dyDescent="0.25">
      <c r="A164" s="160"/>
      <c r="B164" s="130"/>
      <c r="C164" s="192">
        <v>625007</v>
      </c>
      <c r="D164" s="193" t="s">
        <v>99</v>
      </c>
      <c r="E164" s="132"/>
      <c r="F164" s="69"/>
      <c r="G164" s="74"/>
      <c r="H164" s="70">
        <v>10</v>
      </c>
      <c r="I164" s="69">
        <v>10</v>
      </c>
      <c r="J164" s="71">
        <v>10</v>
      </c>
      <c r="K164" s="69">
        <v>10</v>
      </c>
      <c r="L164" s="69">
        <v>10</v>
      </c>
    </row>
    <row r="165" spans="1:12" s="11" customFormat="1" ht="12" customHeight="1" x14ac:dyDescent="0.25">
      <c r="A165" s="160"/>
      <c r="B165" s="130"/>
      <c r="C165" s="192">
        <v>627</v>
      </c>
      <c r="D165" s="193" t="s">
        <v>100</v>
      </c>
      <c r="E165" s="132"/>
      <c r="F165" s="69"/>
      <c r="G165" s="74"/>
      <c r="H165" s="70">
        <v>10</v>
      </c>
      <c r="I165" s="69">
        <v>10</v>
      </c>
      <c r="J165" s="71">
        <v>10</v>
      </c>
      <c r="K165" s="69">
        <v>10</v>
      </c>
      <c r="L165" s="69">
        <v>10</v>
      </c>
    </row>
    <row r="166" spans="1:12" x14ac:dyDescent="0.25">
      <c r="A166" s="58">
        <v>111</v>
      </c>
      <c r="B166" s="60">
        <v>631</v>
      </c>
      <c r="C166" s="190"/>
      <c r="D166" s="191" t="s">
        <v>101</v>
      </c>
      <c r="E166" s="117"/>
      <c r="F166" s="364">
        <v>19.28</v>
      </c>
      <c r="G166" s="290">
        <v>39.08</v>
      </c>
      <c r="H166" s="388">
        <v>40</v>
      </c>
      <c r="I166" s="364">
        <v>60</v>
      </c>
      <c r="J166" s="46">
        <v>40</v>
      </c>
      <c r="K166" s="364">
        <v>60</v>
      </c>
      <c r="L166" s="364">
        <v>60</v>
      </c>
    </row>
    <row r="167" spans="1:12" s="9" customFormat="1" x14ac:dyDescent="0.25">
      <c r="A167" s="78"/>
      <c r="B167" s="80"/>
      <c r="C167" s="194">
        <v>631001</v>
      </c>
      <c r="D167" s="193" t="s">
        <v>102</v>
      </c>
      <c r="E167" s="195"/>
      <c r="F167" s="84"/>
      <c r="G167" s="86">
        <v>39.08</v>
      </c>
      <c r="H167" s="70">
        <v>40</v>
      </c>
      <c r="I167" s="84">
        <v>40</v>
      </c>
      <c r="J167" s="70">
        <v>40</v>
      </c>
      <c r="K167" s="84">
        <v>40</v>
      </c>
      <c r="L167" s="84">
        <v>40</v>
      </c>
    </row>
    <row r="168" spans="1:12" x14ac:dyDescent="0.25">
      <c r="A168" s="58">
        <v>111</v>
      </c>
      <c r="B168" s="60">
        <v>632</v>
      </c>
      <c r="C168" s="190"/>
      <c r="D168" s="191" t="s">
        <v>103</v>
      </c>
      <c r="E168" s="117" t="s">
        <v>154</v>
      </c>
      <c r="F168" s="364">
        <v>500</v>
      </c>
      <c r="G168" s="290">
        <v>225.63</v>
      </c>
      <c r="H168" s="46">
        <v>220</v>
      </c>
      <c r="I168" s="364">
        <f>SUM(I169)</f>
        <v>220</v>
      </c>
      <c r="J168" s="46">
        <v>220</v>
      </c>
      <c r="K168" s="364">
        <f>SUM(K169)</f>
        <v>220</v>
      </c>
      <c r="L168" s="364">
        <f>SUM(L169)</f>
        <v>220</v>
      </c>
    </row>
    <row r="169" spans="1:12" x14ac:dyDescent="0.25">
      <c r="A169" s="63"/>
      <c r="B169" s="65"/>
      <c r="C169" s="192">
        <v>632001</v>
      </c>
      <c r="D169" s="193" t="s">
        <v>103</v>
      </c>
      <c r="E169" s="132"/>
      <c r="F169" s="69"/>
      <c r="G169" s="74">
        <v>225.63</v>
      </c>
      <c r="H169" s="55">
        <v>220</v>
      </c>
      <c r="I169" s="69">
        <v>220</v>
      </c>
      <c r="J169" s="71">
        <v>220</v>
      </c>
      <c r="K169" s="69">
        <v>220</v>
      </c>
      <c r="L169" s="69">
        <v>220</v>
      </c>
    </row>
    <row r="170" spans="1:12" x14ac:dyDescent="0.25">
      <c r="A170" s="58">
        <v>111</v>
      </c>
      <c r="B170" s="60">
        <v>633</v>
      </c>
      <c r="C170" s="190"/>
      <c r="D170" s="191" t="s">
        <v>108</v>
      </c>
      <c r="E170" s="117" t="s">
        <v>155</v>
      </c>
      <c r="F170" s="364">
        <v>149.29</v>
      </c>
      <c r="G170" s="290">
        <v>434.74</v>
      </c>
      <c r="H170" s="388">
        <v>500</v>
      </c>
      <c r="I170" s="364">
        <v>400</v>
      </c>
      <c r="J170" s="46">
        <v>500</v>
      </c>
      <c r="K170" s="364">
        <v>400</v>
      </c>
      <c r="L170" s="364">
        <v>400</v>
      </c>
    </row>
    <row r="171" spans="1:12" ht="12" customHeight="1" x14ac:dyDescent="0.25">
      <c r="A171" s="63"/>
      <c r="B171" s="65"/>
      <c r="C171" s="194">
        <v>633006</v>
      </c>
      <c r="D171" s="193" t="s">
        <v>113</v>
      </c>
      <c r="E171" s="132"/>
      <c r="F171" s="69"/>
      <c r="G171" s="74">
        <v>434.74</v>
      </c>
      <c r="H171" s="70">
        <v>500</v>
      </c>
      <c r="I171" s="69">
        <v>500</v>
      </c>
      <c r="J171" s="71">
        <v>500</v>
      </c>
      <c r="K171" s="69">
        <v>500</v>
      </c>
      <c r="L171" s="69">
        <v>500</v>
      </c>
    </row>
    <row r="172" spans="1:12" x14ac:dyDescent="0.25">
      <c r="A172" s="58">
        <v>111</v>
      </c>
      <c r="B172" s="60">
        <v>637</v>
      </c>
      <c r="C172" s="190"/>
      <c r="D172" s="191" t="s">
        <v>129</v>
      </c>
      <c r="E172" s="117" t="s">
        <v>156</v>
      </c>
      <c r="F172" s="364">
        <v>268</v>
      </c>
      <c r="G172" s="290">
        <v>134</v>
      </c>
      <c r="H172" s="46">
        <v>120</v>
      </c>
      <c r="I172" s="364">
        <v>240</v>
      </c>
      <c r="J172" s="46">
        <v>120</v>
      </c>
      <c r="K172" s="364">
        <v>240</v>
      </c>
      <c r="L172" s="364">
        <v>240</v>
      </c>
    </row>
    <row r="173" spans="1:12" s="11" customFormat="1" ht="12" customHeight="1" thickBot="1" x14ac:dyDescent="0.3">
      <c r="A173" s="160"/>
      <c r="B173" s="130"/>
      <c r="C173" s="192">
        <v>637001</v>
      </c>
      <c r="D173" s="193" t="s">
        <v>131</v>
      </c>
      <c r="E173" s="132"/>
      <c r="F173" s="69"/>
      <c r="G173" s="74">
        <v>134</v>
      </c>
      <c r="H173" s="70">
        <v>120</v>
      </c>
      <c r="I173" s="69">
        <v>120</v>
      </c>
      <c r="J173" s="196">
        <v>120</v>
      </c>
      <c r="K173" s="69">
        <v>120</v>
      </c>
      <c r="L173" s="69">
        <v>120</v>
      </c>
    </row>
    <row r="174" spans="1:12" s="11" customFormat="1" ht="12" customHeight="1" thickTop="1" thickBot="1" x14ac:dyDescent="0.3">
      <c r="A174" s="197"/>
      <c r="B174" s="141"/>
      <c r="C174" s="198">
        <v>637027</v>
      </c>
      <c r="D174" s="199" t="s">
        <v>288</v>
      </c>
      <c r="E174" s="143"/>
      <c r="F174" s="145"/>
      <c r="G174" s="144"/>
      <c r="H174" s="200"/>
      <c r="I174" s="145">
        <v>120</v>
      </c>
      <c r="J174" s="196">
        <v>120</v>
      </c>
      <c r="K174" s="145">
        <v>120</v>
      </c>
      <c r="L174" s="145">
        <v>120</v>
      </c>
    </row>
    <row r="175" spans="1:12" ht="13.5" thickTop="1" x14ac:dyDescent="0.25">
      <c r="A175" s="201"/>
      <c r="B175" s="184"/>
      <c r="C175" s="201"/>
      <c r="D175" s="202"/>
      <c r="E175" s="124"/>
      <c r="F175" s="389">
        <f>F156+F157+F166+F168+F170+F172</f>
        <v>1932.48</v>
      </c>
      <c r="G175" s="390">
        <f t="shared" ref="G175:J175" si="20">G156+G157+G166+G168+G170+G172</f>
        <v>2052.3199999999997</v>
      </c>
      <c r="H175" s="391">
        <v>2580</v>
      </c>
      <c r="I175" s="433">
        <f t="shared" si="20"/>
        <v>2000</v>
      </c>
      <c r="J175" s="434">
        <f t="shared" si="20"/>
        <v>2580</v>
      </c>
      <c r="K175" s="433">
        <f t="shared" ref="K175:L175" si="21">K156+K157+K166+K168+K170+K172</f>
        <v>2000</v>
      </c>
      <c r="L175" s="433">
        <f t="shared" si="21"/>
        <v>2000</v>
      </c>
    </row>
    <row r="176" spans="1:12" x14ac:dyDescent="0.25">
      <c r="A176" s="17"/>
      <c r="B176" s="17"/>
      <c r="C176" s="17"/>
      <c r="D176" s="17"/>
      <c r="E176" s="21"/>
      <c r="F176" s="353"/>
      <c r="G176" s="353"/>
      <c r="H176" s="353"/>
      <c r="I176" s="353"/>
      <c r="J176" s="353"/>
      <c r="K176" s="353"/>
      <c r="L176" s="353"/>
    </row>
    <row r="177" spans="1:12" x14ac:dyDescent="0.25">
      <c r="A177" s="185" t="s">
        <v>157</v>
      </c>
      <c r="B177" s="186" t="s">
        <v>158</v>
      </c>
      <c r="C177" s="186"/>
      <c r="D177" s="187"/>
      <c r="E177" s="21"/>
      <c r="F177" s="353"/>
      <c r="G177" s="353"/>
      <c r="H177" s="353"/>
      <c r="I177" s="353"/>
      <c r="J177" s="353"/>
      <c r="K177" s="353"/>
      <c r="L177" s="353"/>
    </row>
    <row r="178" spans="1:12" x14ac:dyDescent="0.25">
      <c r="A178" s="125">
        <v>111</v>
      </c>
      <c r="B178" s="154">
        <v>632</v>
      </c>
      <c r="C178" s="155"/>
      <c r="D178" s="155" t="s">
        <v>103</v>
      </c>
      <c r="E178" s="129" t="s">
        <v>285</v>
      </c>
      <c r="F178" s="380">
        <v>40</v>
      </c>
      <c r="G178" s="392">
        <v>50.6</v>
      </c>
      <c r="H178" s="156">
        <v>175</v>
      </c>
      <c r="I178" s="380">
        <f>SUM(I179:I181)</f>
        <v>55</v>
      </c>
      <c r="J178" s="379">
        <v>50</v>
      </c>
      <c r="K178" s="380">
        <f>SUM(K179:K181)</f>
        <v>55</v>
      </c>
      <c r="L178" s="380">
        <f>SUM(L179:L181)</f>
        <v>55</v>
      </c>
    </row>
    <row r="179" spans="1:12" x14ac:dyDescent="0.25">
      <c r="A179" s="63"/>
      <c r="B179" s="89"/>
      <c r="C179" s="162">
        <v>632001</v>
      </c>
      <c r="D179" s="163" t="s">
        <v>103</v>
      </c>
      <c r="E179" s="132"/>
      <c r="F179" s="77"/>
      <c r="G179" s="68">
        <v>45.6</v>
      </c>
      <c r="H179" s="70">
        <v>135</v>
      </c>
      <c r="I179" s="77">
        <v>45</v>
      </c>
      <c r="J179" s="74">
        <v>220</v>
      </c>
      <c r="K179" s="77">
        <v>45</v>
      </c>
      <c r="L179" s="77">
        <v>45</v>
      </c>
    </row>
    <row r="180" spans="1:12" x14ac:dyDescent="0.25">
      <c r="A180" s="63"/>
      <c r="B180" s="89"/>
      <c r="C180" s="162">
        <v>632003</v>
      </c>
      <c r="D180" s="163" t="s">
        <v>106</v>
      </c>
      <c r="E180" s="132"/>
      <c r="F180" s="77"/>
      <c r="G180" s="68">
        <v>5</v>
      </c>
      <c r="H180" s="70">
        <v>25</v>
      </c>
      <c r="I180" s="77">
        <v>5</v>
      </c>
      <c r="J180" s="74">
        <v>3400</v>
      </c>
      <c r="K180" s="77">
        <v>5</v>
      </c>
      <c r="L180" s="77">
        <v>5</v>
      </c>
    </row>
    <row r="181" spans="1:12" x14ac:dyDescent="0.25">
      <c r="A181" s="63"/>
      <c r="B181" s="89"/>
      <c r="C181" s="162">
        <v>632005</v>
      </c>
      <c r="D181" s="163" t="s">
        <v>159</v>
      </c>
      <c r="E181" s="132"/>
      <c r="F181" s="77"/>
      <c r="G181" s="68"/>
      <c r="H181" s="70">
        <v>15</v>
      </c>
      <c r="I181" s="77">
        <v>5</v>
      </c>
      <c r="J181" s="74">
        <v>3400</v>
      </c>
      <c r="K181" s="77">
        <v>5</v>
      </c>
      <c r="L181" s="77">
        <v>5</v>
      </c>
    </row>
    <row r="182" spans="1:12" ht="22.5" x14ac:dyDescent="0.25">
      <c r="A182" s="58">
        <v>111</v>
      </c>
      <c r="B182" s="61">
        <v>633</v>
      </c>
      <c r="C182" s="159"/>
      <c r="D182" s="159" t="s">
        <v>108</v>
      </c>
      <c r="E182" s="117" t="s">
        <v>160</v>
      </c>
      <c r="F182" s="366">
        <v>92</v>
      </c>
      <c r="G182" s="365">
        <v>65</v>
      </c>
      <c r="H182" s="46">
        <v>130</v>
      </c>
      <c r="I182" s="366">
        <f>SUM(I183:I184)</f>
        <v>300</v>
      </c>
      <c r="J182" s="290">
        <v>300</v>
      </c>
      <c r="K182" s="366">
        <f>SUM(K183:K184)</f>
        <v>300</v>
      </c>
      <c r="L182" s="366">
        <f>SUM(L183:L184)</f>
        <v>300</v>
      </c>
    </row>
    <row r="183" spans="1:12" ht="12" customHeight="1" x14ac:dyDescent="0.25">
      <c r="A183" s="63"/>
      <c r="B183" s="89"/>
      <c r="C183" s="163">
        <v>633006</v>
      </c>
      <c r="D183" s="163" t="s">
        <v>113</v>
      </c>
      <c r="E183" s="132"/>
      <c r="F183" s="77"/>
      <c r="G183" s="68">
        <v>65</v>
      </c>
      <c r="H183" s="70">
        <v>70</v>
      </c>
      <c r="I183" s="69">
        <v>250</v>
      </c>
      <c r="J183" s="71">
        <v>300</v>
      </c>
      <c r="K183" s="69">
        <v>250</v>
      </c>
      <c r="L183" s="69">
        <v>250</v>
      </c>
    </row>
    <row r="184" spans="1:12" ht="12" customHeight="1" x14ac:dyDescent="0.25">
      <c r="A184" s="63"/>
      <c r="B184" s="89"/>
      <c r="C184" s="163">
        <v>633016</v>
      </c>
      <c r="D184" s="163" t="s">
        <v>161</v>
      </c>
      <c r="E184" s="132"/>
      <c r="F184" s="77"/>
      <c r="G184" s="68"/>
      <c r="H184" s="70">
        <v>60</v>
      </c>
      <c r="I184" s="69">
        <v>50</v>
      </c>
      <c r="J184" s="71">
        <v>300</v>
      </c>
      <c r="K184" s="69">
        <v>50</v>
      </c>
      <c r="L184" s="69">
        <v>50</v>
      </c>
    </row>
    <row r="185" spans="1:12" x14ac:dyDescent="0.25">
      <c r="A185" s="58">
        <v>111</v>
      </c>
      <c r="B185" s="61">
        <v>634</v>
      </c>
      <c r="C185" s="159"/>
      <c r="D185" s="159" t="s">
        <v>118</v>
      </c>
      <c r="E185" s="117" t="s">
        <v>162</v>
      </c>
      <c r="F185" s="366">
        <v>20</v>
      </c>
      <c r="G185" s="365">
        <v>10</v>
      </c>
      <c r="H185" s="46">
        <v>60</v>
      </c>
      <c r="I185" s="364">
        <f>SUM(I186)</f>
        <v>20</v>
      </c>
      <c r="J185" s="46">
        <v>20</v>
      </c>
      <c r="K185" s="364">
        <f>SUM(K186)</f>
        <v>20</v>
      </c>
      <c r="L185" s="364">
        <f>SUM(L186)</f>
        <v>20</v>
      </c>
    </row>
    <row r="186" spans="1:12" x14ac:dyDescent="0.25">
      <c r="A186" s="160"/>
      <c r="B186" s="161"/>
      <c r="C186" s="162">
        <v>634004</v>
      </c>
      <c r="D186" s="163" t="s">
        <v>163</v>
      </c>
      <c r="E186" s="132"/>
      <c r="F186" s="77"/>
      <c r="G186" s="68">
        <v>10</v>
      </c>
      <c r="H186" s="70">
        <v>60</v>
      </c>
      <c r="I186" s="69">
        <v>20</v>
      </c>
      <c r="J186" s="71">
        <v>20</v>
      </c>
      <c r="K186" s="69">
        <v>20</v>
      </c>
      <c r="L186" s="69">
        <v>20</v>
      </c>
    </row>
    <row r="187" spans="1:12" ht="22.5" x14ac:dyDescent="0.25">
      <c r="A187" s="58">
        <v>111</v>
      </c>
      <c r="B187" s="61">
        <v>637</v>
      </c>
      <c r="C187" s="159"/>
      <c r="D187" s="159" t="s">
        <v>129</v>
      </c>
      <c r="E187" s="117" t="s">
        <v>164</v>
      </c>
      <c r="F187" s="366">
        <v>416.3</v>
      </c>
      <c r="G187" s="365">
        <v>310.86</v>
      </c>
      <c r="H187" s="46">
        <v>1310</v>
      </c>
      <c r="I187" s="364">
        <f>SUM(I188:I189)</f>
        <v>630</v>
      </c>
      <c r="J187" s="46">
        <v>630</v>
      </c>
      <c r="K187" s="364">
        <f>SUM(K188:K189)</f>
        <v>630</v>
      </c>
      <c r="L187" s="364">
        <f>SUM(L188:L189)</f>
        <v>630</v>
      </c>
    </row>
    <row r="188" spans="1:12" s="11" customFormat="1" ht="12" customHeight="1" x14ac:dyDescent="0.25">
      <c r="A188" s="160"/>
      <c r="B188" s="161"/>
      <c r="C188" s="162">
        <v>637014</v>
      </c>
      <c r="D188" s="163" t="s">
        <v>136</v>
      </c>
      <c r="E188" s="132"/>
      <c r="F188" s="77"/>
      <c r="G188" s="68">
        <v>86.4</v>
      </c>
      <c r="H188" s="70">
        <v>210</v>
      </c>
      <c r="I188" s="69">
        <v>200</v>
      </c>
      <c r="J188" s="71">
        <v>200</v>
      </c>
      <c r="K188" s="69">
        <v>200</v>
      </c>
      <c r="L188" s="69">
        <v>200</v>
      </c>
    </row>
    <row r="189" spans="1:12" s="11" customFormat="1" ht="12" customHeight="1" thickBot="1" x14ac:dyDescent="0.3">
      <c r="A189" s="179"/>
      <c r="B189" s="180"/>
      <c r="C189" s="181">
        <v>637027</v>
      </c>
      <c r="D189" s="182" t="s">
        <v>141</v>
      </c>
      <c r="E189" s="122"/>
      <c r="F189" s="96"/>
      <c r="G189" s="93">
        <v>224.46</v>
      </c>
      <c r="H189" s="95">
        <v>1100</v>
      </c>
      <c r="I189" s="94">
        <v>430</v>
      </c>
      <c r="J189" s="183">
        <v>430</v>
      </c>
      <c r="K189" s="94">
        <v>430</v>
      </c>
      <c r="L189" s="94">
        <v>430</v>
      </c>
    </row>
    <row r="190" spans="1:12" ht="13.5" thickTop="1" x14ac:dyDescent="0.25">
      <c r="A190" s="98"/>
      <c r="B190" s="101"/>
      <c r="C190" s="184"/>
      <c r="D190" s="184"/>
      <c r="E190" s="124"/>
      <c r="F190" s="382">
        <f t="shared" ref="F190:J190" si="22">F178+F182+F185+F187</f>
        <v>568.29999999999995</v>
      </c>
      <c r="G190" s="393">
        <f t="shared" si="22"/>
        <v>436.46000000000004</v>
      </c>
      <c r="H190" s="394">
        <v>1675</v>
      </c>
      <c r="I190" s="383">
        <f t="shared" si="22"/>
        <v>1005</v>
      </c>
      <c r="J190" s="386">
        <f t="shared" si="22"/>
        <v>1000</v>
      </c>
      <c r="K190" s="383">
        <f t="shared" ref="K190:L190" si="23">K178+K182+K185+K187</f>
        <v>1005</v>
      </c>
      <c r="L190" s="383">
        <f t="shared" si="23"/>
        <v>1005</v>
      </c>
    </row>
    <row r="191" spans="1:12" x14ac:dyDescent="0.25">
      <c r="A191" s="17"/>
      <c r="B191" s="17"/>
      <c r="C191" s="17"/>
      <c r="D191" s="17"/>
      <c r="E191" s="21"/>
      <c r="F191" s="353"/>
      <c r="G191" s="353"/>
      <c r="H191" s="353"/>
      <c r="I191" s="353"/>
      <c r="J191" s="353"/>
      <c r="K191" s="353"/>
      <c r="L191" s="353"/>
    </row>
    <row r="192" spans="1:12" x14ac:dyDescent="0.25">
      <c r="A192" s="185" t="s">
        <v>165</v>
      </c>
      <c r="B192" s="186" t="s">
        <v>166</v>
      </c>
      <c r="C192" s="186"/>
      <c r="D192" s="187"/>
      <c r="E192" s="21"/>
      <c r="F192" s="353"/>
      <c r="G192" s="353"/>
      <c r="H192" s="353"/>
      <c r="I192" s="353"/>
      <c r="J192" s="353"/>
      <c r="K192" s="353"/>
      <c r="L192" s="353"/>
    </row>
    <row r="193" spans="1:12" ht="39.75" customHeight="1" thickBot="1" x14ac:dyDescent="0.3">
      <c r="A193" s="203">
        <v>41</v>
      </c>
      <c r="B193" s="204">
        <v>651</v>
      </c>
      <c r="C193" s="205" t="s">
        <v>167</v>
      </c>
      <c r="D193" s="206" t="s">
        <v>168</v>
      </c>
      <c r="E193" s="207" t="s">
        <v>169</v>
      </c>
      <c r="F193" s="395">
        <v>9470.4699999999993</v>
      </c>
      <c r="G193" s="396">
        <v>9512.26</v>
      </c>
      <c r="H193" s="396">
        <v>0</v>
      </c>
      <c r="I193" s="397">
        <v>10500</v>
      </c>
      <c r="J193" s="379">
        <v>10500</v>
      </c>
      <c r="K193" s="397">
        <v>10500</v>
      </c>
      <c r="L193" s="397">
        <v>10500</v>
      </c>
    </row>
    <row r="194" spans="1:12" ht="13.5" thickTop="1" x14ac:dyDescent="0.25">
      <c r="A194" s="98"/>
      <c r="B194" s="101"/>
      <c r="C194" s="184"/>
      <c r="D194" s="208"/>
      <c r="E194" s="209"/>
      <c r="F194" s="398">
        <f>SUM(F193)</f>
        <v>9470.4699999999993</v>
      </c>
      <c r="G194" s="393">
        <f>SUM(G193)</f>
        <v>9512.26</v>
      </c>
      <c r="H194" s="394">
        <v>10500</v>
      </c>
      <c r="I194" s="393">
        <f>SUM(I193)</f>
        <v>10500</v>
      </c>
      <c r="J194" s="399">
        <f>SUM(J193)</f>
        <v>10500</v>
      </c>
      <c r="K194" s="393">
        <f>SUM(K193)</f>
        <v>10500</v>
      </c>
      <c r="L194" s="393">
        <f>SUM(L193)</f>
        <v>10500</v>
      </c>
    </row>
    <row r="195" spans="1:12" x14ac:dyDescent="0.25">
      <c r="A195" s="17"/>
      <c r="B195" s="17"/>
      <c r="C195" s="17"/>
      <c r="D195" s="17"/>
      <c r="E195" s="21"/>
      <c r="F195" s="353"/>
      <c r="G195" s="353"/>
      <c r="H195" s="353"/>
      <c r="I195" s="353"/>
      <c r="J195" s="353"/>
      <c r="K195" s="353"/>
      <c r="L195" s="353"/>
    </row>
    <row r="196" spans="1:12" x14ac:dyDescent="0.25">
      <c r="A196" s="185" t="s">
        <v>170</v>
      </c>
      <c r="B196" s="186" t="s">
        <v>171</v>
      </c>
      <c r="C196" s="186"/>
      <c r="D196" s="187"/>
      <c r="E196" s="21"/>
      <c r="F196" s="353"/>
      <c r="G196" s="353"/>
      <c r="H196" s="353"/>
      <c r="I196" s="353"/>
      <c r="J196" s="353"/>
      <c r="K196" s="353"/>
      <c r="L196" s="353"/>
    </row>
    <row r="197" spans="1:12" ht="22.5" x14ac:dyDescent="0.25">
      <c r="A197" s="125">
        <v>41</v>
      </c>
      <c r="B197" s="127">
        <v>632</v>
      </c>
      <c r="C197" s="125"/>
      <c r="D197" s="154" t="s">
        <v>103</v>
      </c>
      <c r="E197" s="129" t="s">
        <v>172</v>
      </c>
      <c r="F197" s="380">
        <v>1320.81</v>
      </c>
      <c r="G197" s="392">
        <v>1015.84</v>
      </c>
      <c r="H197" s="379">
        <v>1070</v>
      </c>
      <c r="I197" s="380">
        <f>SUM(I198:I199)</f>
        <v>1000</v>
      </c>
      <c r="J197" s="379">
        <v>1070</v>
      </c>
      <c r="K197" s="380">
        <f>SUM(K198:K199)</f>
        <v>1000</v>
      </c>
      <c r="L197" s="380">
        <f>SUM(L198:L199)</f>
        <v>1000</v>
      </c>
    </row>
    <row r="198" spans="1:12" x14ac:dyDescent="0.25">
      <c r="A198" s="160">
        <v>41</v>
      </c>
      <c r="B198" s="65"/>
      <c r="C198" s="192">
        <v>632001</v>
      </c>
      <c r="D198" s="193" t="s">
        <v>103</v>
      </c>
      <c r="E198" s="132"/>
      <c r="F198" s="77"/>
      <c r="G198" s="68">
        <v>947.76</v>
      </c>
      <c r="H198" s="70">
        <v>1000</v>
      </c>
      <c r="I198" s="77">
        <v>900</v>
      </c>
      <c r="J198" s="74">
        <v>220</v>
      </c>
      <c r="K198" s="77">
        <v>900</v>
      </c>
      <c r="L198" s="77">
        <v>900</v>
      </c>
    </row>
    <row r="199" spans="1:12" x14ac:dyDescent="0.25">
      <c r="A199" s="165">
        <v>41</v>
      </c>
      <c r="B199" s="80"/>
      <c r="C199" s="210">
        <v>632002</v>
      </c>
      <c r="D199" s="211" t="s">
        <v>105</v>
      </c>
      <c r="E199" s="132"/>
      <c r="F199" s="77"/>
      <c r="G199" s="68">
        <v>68.08</v>
      </c>
      <c r="H199" s="70">
        <v>70</v>
      </c>
      <c r="I199" s="77">
        <v>100</v>
      </c>
      <c r="J199" s="74">
        <v>220</v>
      </c>
      <c r="K199" s="77">
        <v>100</v>
      </c>
      <c r="L199" s="77">
        <v>100</v>
      </c>
    </row>
    <row r="200" spans="1:12" x14ac:dyDescent="0.25">
      <c r="A200" s="58">
        <v>41.110999999999997</v>
      </c>
      <c r="B200" s="60">
        <v>633</v>
      </c>
      <c r="C200" s="58"/>
      <c r="D200" s="61" t="s">
        <v>108</v>
      </c>
      <c r="E200" s="117" t="s">
        <v>155</v>
      </c>
      <c r="F200" s="366">
        <v>4956.07</v>
      </c>
      <c r="G200" s="365">
        <v>4657.59</v>
      </c>
      <c r="H200" s="46">
        <v>5800</v>
      </c>
      <c r="I200" s="366">
        <f>SUM(I201:I204)</f>
        <v>4600</v>
      </c>
      <c r="J200" s="290">
        <v>4600</v>
      </c>
      <c r="K200" s="366">
        <f>SUM(K201:K204)</f>
        <v>4600</v>
      </c>
      <c r="L200" s="366">
        <f>SUM(L201:L204)</f>
        <v>4600</v>
      </c>
    </row>
    <row r="201" spans="1:12" ht="12" customHeight="1" x14ac:dyDescent="0.25">
      <c r="A201" s="63">
        <v>111</v>
      </c>
      <c r="B201" s="65"/>
      <c r="C201" s="194">
        <v>633006</v>
      </c>
      <c r="D201" s="193" t="s">
        <v>113</v>
      </c>
      <c r="E201" s="132"/>
      <c r="F201" s="77"/>
      <c r="G201" s="68">
        <v>2593.7800000000002</v>
      </c>
      <c r="H201" s="70">
        <v>1000</v>
      </c>
      <c r="I201" s="69">
        <v>2500</v>
      </c>
      <c r="J201" s="71">
        <v>2500</v>
      </c>
      <c r="K201" s="69">
        <v>2500</v>
      </c>
      <c r="L201" s="69">
        <v>2500</v>
      </c>
    </row>
    <row r="202" spans="1:12" ht="12" customHeight="1" x14ac:dyDescent="0.25">
      <c r="A202" s="63">
        <v>41</v>
      </c>
      <c r="B202" s="65"/>
      <c r="C202" s="194">
        <v>633006</v>
      </c>
      <c r="D202" s="193" t="s">
        <v>113</v>
      </c>
      <c r="E202" s="132"/>
      <c r="F202" s="77"/>
      <c r="G202" s="68">
        <v>1543.81</v>
      </c>
      <c r="H202" s="70">
        <v>2500</v>
      </c>
      <c r="I202" s="69">
        <v>1100</v>
      </c>
      <c r="J202" s="71">
        <v>1100</v>
      </c>
      <c r="K202" s="69">
        <v>1100</v>
      </c>
      <c r="L202" s="69">
        <v>1100</v>
      </c>
    </row>
    <row r="203" spans="1:12" ht="12" customHeight="1" x14ac:dyDescent="0.25">
      <c r="A203" s="78">
        <v>111</v>
      </c>
      <c r="B203" s="80"/>
      <c r="C203" s="212">
        <v>633010</v>
      </c>
      <c r="D203" s="211" t="s">
        <v>173</v>
      </c>
      <c r="E203" s="132"/>
      <c r="F203" s="77"/>
      <c r="G203" s="68">
        <v>406.22</v>
      </c>
      <c r="H203" s="70">
        <v>2300</v>
      </c>
      <c r="I203" s="69">
        <v>500</v>
      </c>
      <c r="J203" s="71">
        <v>500</v>
      </c>
      <c r="K203" s="69">
        <v>500</v>
      </c>
      <c r="L203" s="69">
        <v>500</v>
      </c>
    </row>
    <row r="204" spans="1:12" ht="12" customHeight="1" x14ac:dyDescent="0.25">
      <c r="A204" s="78">
        <v>41</v>
      </c>
      <c r="B204" s="80"/>
      <c r="C204" s="212">
        <v>633010</v>
      </c>
      <c r="D204" s="211" t="s">
        <v>173</v>
      </c>
      <c r="E204" s="132"/>
      <c r="F204" s="77"/>
      <c r="G204" s="68">
        <v>113.78</v>
      </c>
      <c r="H204" s="70">
        <v>0</v>
      </c>
      <c r="I204" s="69">
        <v>500</v>
      </c>
      <c r="J204" s="71">
        <v>500</v>
      </c>
      <c r="K204" s="69">
        <v>500</v>
      </c>
      <c r="L204" s="69">
        <v>500</v>
      </c>
    </row>
    <row r="205" spans="1:12" ht="22.5" x14ac:dyDescent="0.25">
      <c r="A205" s="58">
        <v>41</v>
      </c>
      <c r="B205" s="60">
        <v>634</v>
      </c>
      <c r="C205" s="58"/>
      <c r="D205" s="61" t="s">
        <v>118</v>
      </c>
      <c r="E205" s="117" t="s">
        <v>174</v>
      </c>
      <c r="F205" s="366">
        <v>943.8</v>
      </c>
      <c r="G205" s="365">
        <v>587.36</v>
      </c>
      <c r="H205" s="46">
        <v>950</v>
      </c>
      <c r="I205" s="364">
        <f>SUM(I206:I208)</f>
        <v>1050</v>
      </c>
      <c r="J205" s="46">
        <v>650</v>
      </c>
      <c r="K205" s="364">
        <f>SUM(K206:K208)</f>
        <v>1050</v>
      </c>
      <c r="L205" s="364">
        <f>SUM(L206:L208)</f>
        <v>1050</v>
      </c>
    </row>
    <row r="206" spans="1:12" x14ac:dyDescent="0.25">
      <c r="A206" s="160">
        <v>41</v>
      </c>
      <c r="B206" s="130"/>
      <c r="C206" s="192">
        <v>634001</v>
      </c>
      <c r="D206" s="193" t="s">
        <v>120</v>
      </c>
      <c r="E206" s="132"/>
      <c r="F206" s="77"/>
      <c r="G206" s="68">
        <v>251.39</v>
      </c>
      <c r="H206" s="70">
        <v>300</v>
      </c>
      <c r="I206" s="69">
        <v>300</v>
      </c>
      <c r="J206" s="71">
        <v>300</v>
      </c>
      <c r="K206" s="69">
        <v>300</v>
      </c>
      <c r="L206" s="69">
        <v>300</v>
      </c>
    </row>
    <row r="207" spans="1:12" x14ac:dyDescent="0.25">
      <c r="A207" s="160">
        <v>41</v>
      </c>
      <c r="B207" s="130"/>
      <c r="C207" s="192">
        <v>634002</v>
      </c>
      <c r="D207" s="193" t="s">
        <v>175</v>
      </c>
      <c r="E207" s="132"/>
      <c r="F207" s="77"/>
      <c r="G207" s="68">
        <v>86</v>
      </c>
      <c r="H207" s="70">
        <v>400</v>
      </c>
      <c r="I207" s="69">
        <v>500</v>
      </c>
      <c r="J207" s="71">
        <v>100</v>
      </c>
      <c r="K207" s="69">
        <v>500</v>
      </c>
      <c r="L207" s="69">
        <v>500</v>
      </c>
    </row>
    <row r="208" spans="1:12" x14ac:dyDescent="0.25">
      <c r="A208" s="160">
        <v>41</v>
      </c>
      <c r="B208" s="130"/>
      <c r="C208" s="192">
        <v>634003</v>
      </c>
      <c r="D208" s="193" t="s">
        <v>122</v>
      </c>
      <c r="E208" s="132"/>
      <c r="F208" s="77"/>
      <c r="G208" s="68">
        <v>249.97</v>
      </c>
      <c r="H208" s="70">
        <v>250</v>
      </c>
      <c r="I208" s="69">
        <v>250</v>
      </c>
      <c r="J208" s="71">
        <v>250</v>
      </c>
      <c r="K208" s="69">
        <v>250</v>
      </c>
      <c r="L208" s="69">
        <v>250</v>
      </c>
    </row>
    <row r="209" spans="1:12" ht="39.75" customHeight="1" x14ac:dyDescent="0.25">
      <c r="A209" s="58">
        <v>41</v>
      </c>
      <c r="B209" s="60">
        <v>637</v>
      </c>
      <c r="C209" s="58"/>
      <c r="D209" s="61" t="s">
        <v>129</v>
      </c>
      <c r="E209" s="117" t="s">
        <v>176</v>
      </c>
      <c r="F209" s="366">
        <v>310.26</v>
      </c>
      <c r="G209" s="365">
        <v>2121.06</v>
      </c>
      <c r="H209" s="46">
        <v>2380</v>
      </c>
      <c r="I209" s="364">
        <f>SUM(I210:I212)</f>
        <v>2380</v>
      </c>
      <c r="J209" s="46">
        <v>2380</v>
      </c>
      <c r="K209" s="364">
        <f>SUM(K210:K212)</f>
        <v>2380</v>
      </c>
      <c r="L209" s="364">
        <f>SUM(L210:L212)</f>
        <v>2380</v>
      </c>
    </row>
    <row r="210" spans="1:12" s="11" customFormat="1" ht="12" customHeight="1" x14ac:dyDescent="0.25">
      <c r="A210" s="160"/>
      <c r="B210" s="130"/>
      <c r="C210" s="192">
        <v>637001</v>
      </c>
      <c r="D210" s="193" t="s">
        <v>131</v>
      </c>
      <c r="E210" s="132"/>
      <c r="F210" s="77"/>
      <c r="G210" s="68">
        <v>315</v>
      </c>
      <c r="H210" s="70">
        <v>500</v>
      </c>
      <c r="I210" s="69">
        <v>500</v>
      </c>
      <c r="J210" s="71">
        <v>500</v>
      </c>
      <c r="K210" s="69">
        <v>500</v>
      </c>
      <c r="L210" s="69">
        <v>500</v>
      </c>
    </row>
    <row r="211" spans="1:12" s="11" customFormat="1" ht="12" customHeight="1" x14ac:dyDescent="0.25">
      <c r="A211" s="160"/>
      <c r="B211" s="130"/>
      <c r="C211" s="192">
        <v>637015</v>
      </c>
      <c r="D211" s="193" t="s">
        <v>177</v>
      </c>
      <c r="E211" s="132"/>
      <c r="F211" s="77"/>
      <c r="G211" s="68">
        <v>25.66</v>
      </c>
      <c r="H211" s="70">
        <v>50</v>
      </c>
      <c r="I211" s="69">
        <v>50</v>
      </c>
      <c r="J211" s="71">
        <v>50</v>
      </c>
      <c r="K211" s="69">
        <v>50</v>
      </c>
      <c r="L211" s="69">
        <v>50</v>
      </c>
    </row>
    <row r="212" spans="1:12" s="11" customFormat="1" ht="12" customHeight="1" x14ac:dyDescent="0.25">
      <c r="A212" s="160"/>
      <c r="B212" s="130"/>
      <c r="C212" s="192">
        <v>637027</v>
      </c>
      <c r="D212" s="193" t="s">
        <v>141</v>
      </c>
      <c r="E212" s="132"/>
      <c r="F212" s="77"/>
      <c r="G212" s="68">
        <v>1780.4</v>
      </c>
      <c r="H212" s="70">
        <v>1830</v>
      </c>
      <c r="I212" s="69">
        <v>1830</v>
      </c>
      <c r="J212" s="71">
        <v>1830</v>
      </c>
      <c r="K212" s="69">
        <v>1830</v>
      </c>
      <c r="L212" s="69">
        <v>1830</v>
      </c>
    </row>
    <row r="213" spans="1:12" ht="23.25" thickBot="1" x14ac:dyDescent="0.3">
      <c r="A213" s="213">
        <v>41</v>
      </c>
      <c r="B213" s="214">
        <v>642</v>
      </c>
      <c r="C213" s="215" t="s">
        <v>178</v>
      </c>
      <c r="D213" s="216" t="s">
        <v>145</v>
      </c>
      <c r="E213" s="217" t="s">
        <v>179</v>
      </c>
      <c r="F213" s="400">
        <v>0</v>
      </c>
      <c r="G213" s="401">
        <v>312.82</v>
      </c>
      <c r="H213" s="264">
        <v>0</v>
      </c>
      <c r="I213" s="400">
        <v>500</v>
      </c>
      <c r="J213" s="264">
        <v>500</v>
      </c>
      <c r="K213" s="400">
        <v>500</v>
      </c>
      <c r="L213" s="400">
        <v>500</v>
      </c>
    </row>
    <row r="214" spans="1:12" ht="13.5" thickTop="1" x14ac:dyDescent="0.25">
      <c r="A214" s="98"/>
      <c r="B214" s="100"/>
      <c r="C214" s="98"/>
      <c r="D214" s="101"/>
      <c r="E214" s="124"/>
      <c r="F214" s="382">
        <f>F197+F200+F205+F209+F213</f>
        <v>7530.94</v>
      </c>
      <c r="G214" s="393">
        <f t="shared" ref="G214:J214" si="24">G197+G200+G205+G209+G213</f>
        <v>8694.67</v>
      </c>
      <c r="H214" s="394">
        <v>10200</v>
      </c>
      <c r="I214" s="403">
        <f t="shared" si="24"/>
        <v>9530</v>
      </c>
      <c r="J214" s="404">
        <f t="shared" si="24"/>
        <v>9200</v>
      </c>
      <c r="K214" s="403">
        <f t="shared" ref="K214:L214" si="25">K197+K200+K205+K209+K213</f>
        <v>9530</v>
      </c>
      <c r="L214" s="403">
        <f t="shared" si="25"/>
        <v>9530</v>
      </c>
    </row>
    <row r="215" spans="1:12" x14ac:dyDescent="0.25">
      <c r="A215" s="17"/>
      <c r="B215" s="17"/>
      <c r="C215" s="17"/>
      <c r="D215" s="17"/>
      <c r="E215" s="21"/>
      <c r="F215" s="353"/>
      <c r="G215" s="353"/>
      <c r="H215" s="353"/>
      <c r="I215" s="353"/>
      <c r="J215" s="353"/>
      <c r="K215" s="353"/>
      <c r="L215" s="353"/>
    </row>
    <row r="216" spans="1:12" x14ac:dyDescent="0.25">
      <c r="A216" s="218" t="s">
        <v>180</v>
      </c>
      <c r="B216" s="219" t="s">
        <v>181</v>
      </c>
      <c r="C216" s="219"/>
      <c r="D216" s="220"/>
      <c r="E216" s="21"/>
      <c r="F216" s="353"/>
      <c r="G216" s="353"/>
      <c r="H216" s="353"/>
      <c r="I216" s="353"/>
      <c r="J216" s="353"/>
      <c r="K216" s="353"/>
      <c r="L216" s="353"/>
    </row>
    <row r="217" spans="1:12" ht="33.75" x14ac:dyDescent="0.25">
      <c r="A217" s="125">
        <v>41</v>
      </c>
      <c r="B217" s="154">
        <v>633</v>
      </c>
      <c r="C217" s="221" t="s">
        <v>182</v>
      </c>
      <c r="D217" s="155" t="s">
        <v>108</v>
      </c>
      <c r="E217" s="129" t="s">
        <v>183</v>
      </c>
      <c r="F217" s="380">
        <v>0</v>
      </c>
      <c r="G217" s="392"/>
      <c r="H217" s="156">
        <v>700</v>
      </c>
      <c r="I217" s="380">
        <v>500</v>
      </c>
      <c r="J217" s="379">
        <v>500</v>
      </c>
      <c r="K217" s="380">
        <v>500</v>
      </c>
      <c r="L217" s="380">
        <v>500</v>
      </c>
    </row>
    <row r="218" spans="1:12" ht="23.25" thickBot="1" x14ac:dyDescent="0.3">
      <c r="A218" s="213">
        <v>41</v>
      </c>
      <c r="B218" s="216">
        <v>635</v>
      </c>
      <c r="C218" s="222" t="s">
        <v>182</v>
      </c>
      <c r="D218" s="223" t="s">
        <v>124</v>
      </c>
      <c r="E218" s="217" t="s">
        <v>184</v>
      </c>
      <c r="F218" s="400">
        <v>8363.92</v>
      </c>
      <c r="G218" s="264">
        <v>6028.23</v>
      </c>
      <c r="H218" s="224">
        <v>6000</v>
      </c>
      <c r="I218" s="400">
        <v>7500</v>
      </c>
      <c r="J218" s="264">
        <v>7500</v>
      </c>
      <c r="K218" s="400">
        <v>7500</v>
      </c>
      <c r="L218" s="400">
        <v>7500</v>
      </c>
    </row>
    <row r="219" spans="1:12" ht="13.5" thickTop="1" x14ac:dyDescent="0.25">
      <c r="A219" s="98"/>
      <c r="B219" s="101"/>
      <c r="C219" s="184"/>
      <c r="D219" s="184"/>
      <c r="E219" s="124"/>
      <c r="F219" s="382">
        <f t="shared" ref="F219:G219" si="26">SUM(F217:F218)</f>
        <v>8363.92</v>
      </c>
      <c r="G219" s="393">
        <f t="shared" si="26"/>
        <v>6028.23</v>
      </c>
      <c r="H219" s="394">
        <v>6700</v>
      </c>
      <c r="I219" s="382">
        <f>SUM(I217:I218)</f>
        <v>8000</v>
      </c>
      <c r="J219" s="404">
        <f>SUM(J217:J218)</f>
        <v>8000</v>
      </c>
      <c r="K219" s="382">
        <f>SUM(K217:K218)</f>
        <v>8000</v>
      </c>
      <c r="L219" s="382">
        <f>SUM(L217:L218)</f>
        <v>8000</v>
      </c>
    </row>
    <row r="220" spans="1:12" x14ac:dyDescent="0.25">
      <c r="A220" s="17"/>
      <c r="B220" s="17"/>
      <c r="C220" s="17"/>
      <c r="D220" s="17"/>
      <c r="E220" s="21"/>
      <c r="F220" s="353"/>
      <c r="G220" s="405"/>
      <c r="H220" s="405"/>
      <c r="I220" s="405"/>
      <c r="J220" s="405"/>
      <c r="K220" s="405"/>
      <c r="L220" s="405"/>
    </row>
    <row r="221" spans="1:12" x14ac:dyDescent="0.25">
      <c r="A221" s="185" t="s">
        <v>185</v>
      </c>
      <c r="B221" s="186" t="s">
        <v>186</v>
      </c>
      <c r="C221" s="186"/>
      <c r="D221" s="187"/>
      <c r="E221" s="21"/>
      <c r="F221" s="353"/>
      <c r="G221" s="353"/>
      <c r="H221" s="353"/>
      <c r="I221" s="353"/>
      <c r="J221" s="353"/>
      <c r="K221" s="353"/>
      <c r="L221" s="353"/>
    </row>
    <row r="222" spans="1:12" ht="22.5" x14ac:dyDescent="0.25">
      <c r="A222" s="125">
        <v>41</v>
      </c>
      <c r="B222" s="154">
        <v>633</v>
      </c>
      <c r="C222" s="221" t="s">
        <v>187</v>
      </c>
      <c r="D222" s="155" t="s">
        <v>188</v>
      </c>
      <c r="E222" s="129" t="s">
        <v>189</v>
      </c>
      <c r="F222" s="380">
        <v>715.8</v>
      </c>
      <c r="G222" s="392">
        <v>1370.4</v>
      </c>
      <c r="H222" s="379">
        <v>800</v>
      </c>
      <c r="I222" s="380">
        <v>800</v>
      </c>
      <c r="J222" s="379">
        <v>800</v>
      </c>
      <c r="K222" s="380">
        <v>800</v>
      </c>
      <c r="L222" s="380">
        <v>800</v>
      </c>
    </row>
    <row r="223" spans="1:12" ht="13.5" thickBot="1" x14ac:dyDescent="0.3">
      <c r="A223" s="213">
        <v>41</v>
      </c>
      <c r="B223" s="216">
        <v>637</v>
      </c>
      <c r="C223" s="222" t="s">
        <v>187</v>
      </c>
      <c r="D223" s="225" t="s">
        <v>129</v>
      </c>
      <c r="E223" s="217" t="s">
        <v>190</v>
      </c>
      <c r="F223" s="400">
        <v>24667.07</v>
      </c>
      <c r="G223" s="264">
        <v>23646.55</v>
      </c>
      <c r="H223" s="279">
        <v>24565</v>
      </c>
      <c r="I223" s="400">
        <v>34200</v>
      </c>
      <c r="J223" s="264">
        <v>25500</v>
      </c>
      <c r="K223" s="400">
        <v>34200</v>
      </c>
      <c r="L223" s="400">
        <v>34200</v>
      </c>
    </row>
    <row r="224" spans="1:12" ht="13.5" thickTop="1" x14ac:dyDescent="0.25">
      <c r="A224" s="98"/>
      <c r="B224" s="101"/>
      <c r="C224" s="184"/>
      <c r="D224" s="184"/>
      <c r="E224" s="124"/>
      <c r="F224" s="382">
        <f t="shared" ref="F224:J224" si="27">SUM(F222:F223)</f>
        <v>25382.87</v>
      </c>
      <c r="G224" s="393">
        <f t="shared" si="27"/>
        <v>25016.95</v>
      </c>
      <c r="H224" s="394">
        <v>25365</v>
      </c>
      <c r="I224" s="406">
        <f t="shared" si="27"/>
        <v>35000</v>
      </c>
      <c r="J224" s="404">
        <f t="shared" si="27"/>
        <v>26300</v>
      </c>
      <c r="K224" s="406">
        <f t="shared" ref="K224:L224" si="28">SUM(K222:K223)</f>
        <v>35000</v>
      </c>
      <c r="L224" s="406">
        <f t="shared" si="28"/>
        <v>35000</v>
      </c>
    </row>
    <row r="225" spans="1:12" x14ac:dyDescent="0.25">
      <c r="A225" s="17"/>
      <c r="B225" s="17"/>
      <c r="C225" s="17"/>
      <c r="D225" s="17"/>
      <c r="E225" s="21"/>
      <c r="F225" s="353"/>
      <c r="G225" s="353"/>
      <c r="H225" s="353"/>
      <c r="I225" s="353"/>
      <c r="J225" s="353"/>
      <c r="K225" s="353"/>
      <c r="L225" s="353"/>
    </row>
    <row r="226" spans="1:12" s="4" customFormat="1" ht="15" customHeight="1" x14ac:dyDescent="0.25">
      <c r="A226" s="457" t="s">
        <v>18</v>
      </c>
      <c r="B226" s="459" t="s">
        <v>19</v>
      </c>
      <c r="C226" s="150"/>
      <c r="D226" s="483" t="s">
        <v>20</v>
      </c>
      <c r="E226" s="469" t="s">
        <v>21</v>
      </c>
      <c r="F226" s="465" t="s">
        <v>1</v>
      </c>
      <c r="G226" s="466"/>
      <c r="H226" s="479" t="s">
        <v>2</v>
      </c>
      <c r="I226" s="479"/>
      <c r="J226" s="479"/>
      <c r="K226" s="480"/>
      <c r="L226" s="481"/>
    </row>
    <row r="227" spans="1:12" s="4" customFormat="1" x14ac:dyDescent="0.25">
      <c r="A227" s="458"/>
      <c r="B227" s="460"/>
      <c r="C227" s="151"/>
      <c r="D227" s="484"/>
      <c r="E227" s="470"/>
      <c r="F227" s="355">
        <v>2017</v>
      </c>
      <c r="G227" s="359">
        <v>2018</v>
      </c>
      <c r="H227" s="372">
        <v>2019</v>
      </c>
      <c r="I227" s="358">
        <v>2020</v>
      </c>
      <c r="J227" s="359">
        <v>2021</v>
      </c>
      <c r="K227" s="358">
        <v>2021</v>
      </c>
      <c r="L227" s="358">
        <v>2022</v>
      </c>
    </row>
    <row r="228" spans="1:12" x14ac:dyDescent="0.25">
      <c r="A228" s="185" t="s">
        <v>191</v>
      </c>
      <c r="B228" s="186" t="s">
        <v>192</v>
      </c>
      <c r="C228" s="186"/>
      <c r="D228" s="187"/>
      <c r="E228" s="21"/>
      <c r="F228" s="353"/>
      <c r="G228" s="353"/>
      <c r="H228" s="177"/>
      <c r="I228" s="353"/>
      <c r="J228" s="353"/>
      <c r="K228" s="353"/>
      <c r="L228" s="353"/>
    </row>
    <row r="229" spans="1:12" ht="22.5" x14ac:dyDescent="0.25">
      <c r="A229" s="125">
        <v>41</v>
      </c>
      <c r="B229" s="154">
        <v>632</v>
      </c>
      <c r="C229" s="155"/>
      <c r="D229" s="155" t="s">
        <v>103</v>
      </c>
      <c r="E229" s="129" t="s">
        <v>172</v>
      </c>
      <c r="F229" s="380">
        <v>13220.39</v>
      </c>
      <c r="G229" s="392">
        <v>18419.71</v>
      </c>
      <c r="H229" s="156">
        <v>15730</v>
      </c>
      <c r="I229" s="380">
        <f>SUM(I230:I231)</f>
        <v>15600</v>
      </c>
      <c r="J229" s="379">
        <v>15600</v>
      </c>
      <c r="K229" s="380">
        <f>SUM(K230:K231)</f>
        <v>15600</v>
      </c>
      <c r="L229" s="380">
        <f>SUM(L230:L231)</f>
        <v>15600</v>
      </c>
    </row>
    <row r="230" spans="1:12" x14ac:dyDescent="0.25">
      <c r="A230" s="160">
        <v>41</v>
      </c>
      <c r="B230" s="89"/>
      <c r="C230" s="162">
        <v>632001</v>
      </c>
      <c r="D230" s="163" t="s">
        <v>103</v>
      </c>
      <c r="E230" s="132"/>
      <c r="F230" s="69"/>
      <c r="G230" s="74">
        <v>14873.9</v>
      </c>
      <c r="H230" s="86">
        <v>12130</v>
      </c>
      <c r="I230" s="77">
        <v>12000</v>
      </c>
      <c r="J230" s="71">
        <v>12000</v>
      </c>
      <c r="K230" s="77">
        <v>12000</v>
      </c>
      <c r="L230" s="77">
        <v>12000</v>
      </c>
    </row>
    <row r="231" spans="1:12" x14ac:dyDescent="0.25">
      <c r="A231" s="160">
        <v>41</v>
      </c>
      <c r="B231" s="89"/>
      <c r="C231" s="162">
        <v>632002</v>
      </c>
      <c r="D231" s="163" t="s">
        <v>105</v>
      </c>
      <c r="E231" s="132"/>
      <c r="F231" s="69"/>
      <c r="G231" s="74">
        <v>3545.81</v>
      </c>
      <c r="H231" s="86">
        <v>3600</v>
      </c>
      <c r="I231" s="77">
        <v>3600</v>
      </c>
      <c r="J231" s="71">
        <v>3600</v>
      </c>
      <c r="K231" s="77">
        <v>3600</v>
      </c>
      <c r="L231" s="77">
        <v>3600</v>
      </c>
    </row>
    <row r="232" spans="1:12" x14ac:dyDescent="0.25">
      <c r="A232" s="58">
        <v>41</v>
      </c>
      <c r="B232" s="61">
        <v>633</v>
      </c>
      <c r="C232" s="159"/>
      <c r="D232" s="159" t="s">
        <v>108</v>
      </c>
      <c r="E232" s="117" t="s">
        <v>155</v>
      </c>
      <c r="F232" s="366">
        <v>122.23</v>
      </c>
      <c r="G232" s="365">
        <v>343.97</v>
      </c>
      <c r="H232" s="290">
        <v>600</v>
      </c>
      <c r="I232" s="366">
        <f>SUM(I233)</f>
        <v>600</v>
      </c>
      <c r="J232" s="46">
        <v>600</v>
      </c>
      <c r="K232" s="366">
        <f>SUM(K233)</f>
        <v>600</v>
      </c>
      <c r="L232" s="366">
        <f>SUM(L233)</f>
        <v>600</v>
      </c>
    </row>
    <row r="233" spans="1:12" ht="12" customHeight="1" x14ac:dyDescent="0.25">
      <c r="A233" s="63">
        <v>41</v>
      </c>
      <c r="B233" s="89"/>
      <c r="C233" s="163">
        <v>633006</v>
      </c>
      <c r="D233" s="163" t="s">
        <v>113</v>
      </c>
      <c r="E233" s="132"/>
      <c r="F233" s="69"/>
      <c r="G233" s="74">
        <v>343.97</v>
      </c>
      <c r="H233" s="86">
        <v>600</v>
      </c>
      <c r="I233" s="77">
        <v>600</v>
      </c>
      <c r="J233" s="71">
        <v>600</v>
      </c>
      <c r="K233" s="77">
        <v>600</v>
      </c>
      <c r="L233" s="77">
        <v>600</v>
      </c>
    </row>
    <row r="234" spans="1:12" x14ac:dyDescent="0.25">
      <c r="A234" s="58"/>
      <c r="B234" s="61">
        <v>635</v>
      </c>
      <c r="C234" s="159"/>
      <c r="D234" s="159" t="s">
        <v>124</v>
      </c>
      <c r="E234" s="117" t="s">
        <v>193</v>
      </c>
      <c r="F234" s="366">
        <v>16052.36</v>
      </c>
      <c r="G234" s="365">
        <v>1650.97</v>
      </c>
      <c r="H234" s="290">
        <v>2500</v>
      </c>
      <c r="I234" s="366">
        <f>SUM(I235)</f>
        <v>2500</v>
      </c>
      <c r="J234" s="46">
        <v>2500</v>
      </c>
      <c r="K234" s="366">
        <f>SUM(K235)</f>
        <v>2500</v>
      </c>
      <c r="L234" s="366">
        <f>SUM(L235)</f>
        <v>2500</v>
      </c>
    </row>
    <row r="235" spans="1:12" ht="12" customHeight="1" x14ac:dyDescent="0.25">
      <c r="A235" s="63"/>
      <c r="B235" s="89"/>
      <c r="C235" s="162">
        <v>635006</v>
      </c>
      <c r="D235" s="163" t="s">
        <v>128</v>
      </c>
      <c r="E235" s="132"/>
      <c r="F235" s="69"/>
      <c r="G235" s="74">
        <v>1650.97</v>
      </c>
      <c r="H235" s="86">
        <v>2500</v>
      </c>
      <c r="I235" s="77">
        <v>2500</v>
      </c>
      <c r="J235" s="71">
        <v>2500</v>
      </c>
      <c r="K235" s="77">
        <v>2500</v>
      </c>
      <c r="L235" s="77">
        <v>2500</v>
      </c>
    </row>
    <row r="236" spans="1:12" ht="38.25" customHeight="1" x14ac:dyDescent="0.25">
      <c r="A236" s="114">
        <v>41</v>
      </c>
      <c r="B236" s="226">
        <v>637</v>
      </c>
      <c r="C236" s="227"/>
      <c r="D236" s="60" t="s">
        <v>129</v>
      </c>
      <c r="E236" s="117" t="s">
        <v>194</v>
      </c>
      <c r="F236" s="407">
        <v>5617.01</v>
      </c>
      <c r="G236" s="408">
        <v>6818.2</v>
      </c>
      <c r="H236" s="408">
        <v>6270</v>
      </c>
      <c r="I236" s="366">
        <f>SUM(I237:I240)</f>
        <v>5100</v>
      </c>
      <c r="J236" s="46">
        <v>6170</v>
      </c>
      <c r="K236" s="366">
        <f>SUM(K237:K240)</f>
        <v>5100</v>
      </c>
      <c r="L236" s="366">
        <f>SUM(L237:L240)</f>
        <v>5100</v>
      </c>
    </row>
    <row r="237" spans="1:12" s="11" customFormat="1" ht="12" customHeight="1" x14ac:dyDescent="0.25">
      <c r="A237" s="160"/>
      <c r="B237" s="161"/>
      <c r="C237" s="162">
        <v>637004</v>
      </c>
      <c r="D237" s="228" t="s">
        <v>132</v>
      </c>
      <c r="E237" s="158"/>
      <c r="F237" s="69"/>
      <c r="G237" s="74">
        <v>2633.09</v>
      </c>
      <c r="H237" s="86">
        <v>2700</v>
      </c>
      <c r="I237" s="56">
        <v>2200</v>
      </c>
      <c r="J237" s="229">
        <v>2200</v>
      </c>
      <c r="K237" s="56">
        <v>2200</v>
      </c>
      <c r="L237" s="56">
        <v>2200</v>
      </c>
    </row>
    <row r="238" spans="1:12" s="11" customFormat="1" ht="12" customHeight="1" x14ac:dyDescent="0.25">
      <c r="A238" s="160"/>
      <c r="B238" s="161"/>
      <c r="C238" s="162">
        <v>637015</v>
      </c>
      <c r="D238" s="163" t="s">
        <v>195</v>
      </c>
      <c r="E238" s="132"/>
      <c r="F238" s="69"/>
      <c r="G238" s="74">
        <v>316.95999999999998</v>
      </c>
      <c r="H238" s="86">
        <v>400</v>
      </c>
      <c r="I238" s="77">
        <v>400</v>
      </c>
      <c r="J238" s="71">
        <v>300</v>
      </c>
      <c r="K238" s="77">
        <v>400</v>
      </c>
      <c r="L238" s="77">
        <v>400</v>
      </c>
    </row>
    <row r="239" spans="1:12" s="11" customFormat="1" ht="12" customHeight="1" x14ac:dyDescent="0.25">
      <c r="A239" s="160"/>
      <c r="B239" s="161"/>
      <c r="C239" s="162">
        <v>637018</v>
      </c>
      <c r="D239" s="163" t="s">
        <v>138</v>
      </c>
      <c r="E239" s="132"/>
      <c r="F239" s="69"/>
      <c r="G239" s="74">
        <v>3140.36</v>
      </c>
      <c r="H239" s="86">
        <v>2370</v>
      </c>
      <c r="I239" s="77">
        <v>2000</v>
      </c>
      <c r="J239" s="71">
        <v>2870</v>
      </c>
      <c r="K239" s="77">
        <v>2000</v>
      </c>
      <c r="L239" s="77">
        <v>2000</v>
      </c>
    </row>
    <row r="240" spans="1:12" s="11" customFormat="1" ht="12" customHeight="1" thickBot="1" x14ac:dyDescent="0.3">
      <c r="A240" s="179"/>
      <c r="B240" s="180"/>
      <c r="C240" s="181">
        <v>637027</v>
      </c>
      <c r="D240" s="182" t="s">
        <v>141</v>
      </c>
      <c r="E240" s="122"/>
      <c r="F240" s="94"/>
      <c r="G240" s="97">
        <v>727.79</v>
      </c>
      <c r="H240" s="230">
        <v>800</v>
      </c>
      <c r="I240" s="96">
        <v>500</v>
      </c>
      <c r="J240" s="183">
        <v>800</v>
      </c>
      <c r="K240" s="96">
        <v>500</v>
      </c>
      <c r="L240" s="96">
        <v>500</v>
      </c>
    </row>
    <row r="241" spans="1:12" ht="13.5" thickTop="1" x14ac:dyDescent="0.25">
      <c r="A241" s="98"/>
      <c r="B241" s="101"/>
      <c r="C241" s="184"/>
      <c r="D241" s="184"/>
      <c r="E241" s="124"/>
      <c r="F241" s="383">
        <f t="shared" ref="F241:J241" si="29">F229+F232+F234+F236</f>
        <v>35011.99</v>
      </c>
      <c r="G241" s="383">
        <f t="shared" si="29"/>
        <v>27232.850000000002</v>
      </c>
      <c r="H241" s="394">
        <v>25100</v>
      </c>
      <c r="I241" s="382">
        <f t="shared" si="29"/>
        <v>23800</v>
      </c>
      <c r="J241" s="386">
        <f t="shared" si="29"/>
        <v>24870</v>
      </c>
      <c r="K241" s="382">
        <f t="shared" ref="K241:L241" si="30">K229+K232+K234+K236</f>
        <v>23800</v>
      </c>
      <c r="L241" s="382">
        <f t="shared" si="30"/>
        <v>23800</v>
      </c>
    </row>
    <row r="242" spans="1:12" x14ac:dyDescent="0.25">
      <c r="A242" s="17"/>
      <c r="B242" s="17"/>
      <c r="C242" s="17"/>
      <c r="D242" s="17"/>
      <c r="E242" s="21"/>
      <c r="F242" s="353"/>
      <c r="G242" s="353"/>
      <c r="H242" s="353"/>
      <c r="I242" s="353"/>
      <c r="J242" s="353"/>
      <c r="K242" s="353"/>
      <c r="L242" s="353"/>
    </row>
    <row r="243" spans="1:12" x14ac:dyDescent="0.25">
      <c r="A243" s="185" t="s">
        <v>196</v>
      </c>
      <c r="B243" s="186" t="s">
        <v>197</v>
      </c>
      <c r="C243" s="186"/>
      <c r="D243" s="187"/>
      <c r="E243" s="21"/>
      <c r="F243" s="353"/>
      <c r="G243" s="353"/>
      <c r="H243" s="353"/>
      <c r="I243" s="353"/>
      <c r="J243" s="353"/>
      <c r="K243" s="353"/>
      <c r="L243" s="353"/>
    </row>
    <row r="244" spans="1:12" ht="22.5" x14ac:dyDescent="0.25">
      <c r="A244" s="231"/>
      <c r="B244" s="154">
        <v>611</v>
      </c>
      <c r="C244" s="155"/>
      <c r="D244" s="155" t="s">
        <v>88</v>
      </c>
      <c r="E244" s="129" t="s">
        <v>89</v>
      </c>
      <c r="F244" s="380">
        <v>11838.14</v>
      </c>
      <c r="G244" s="392">
        <v>17417.88</v>
      </c>
      <c r="H244" s="379">
        <v>16000</v>
      </c>
      <c r="I244" s="380">
        <f>SUM(I245:I246)</f>
        <v>11100</v>
      </c>
      <c r="J244" s="379">
        <v>2500</v>
      </c>
      <c r="K244" s="380">
        <f>SUM(K245:K246)</f>
        <v>11100</v>
      </c>
      <c r="L244" s="380">
        <f>SUM(L245:L246)</f>
        <v>11100</v>
      </c>
    </row>
    <row r="245" spans="1:12" x14ac:dyDescent="0.25">
      <c r="A245" s="232" t="s">
        <v>302</v>
      </c>
      <c r="B245" s="233"/>
      <c r="C245" s="234"/>
      <c r="D245" s="234"/>
      <c r="E245" s="235"/>
      <c r="F245" s="251"/>
      <c r="G245" s="252"/>
      <c r="H245" s="315">
        <v>14000</v>
      </c>
      <c r="I245" s="251">
        <v>10100</v>
      </c>
      <c r="J245" s="363"/>
      <c r="K245" s="251">
        <v>10100</v>
      </c>
      <c r="L245" s="251">
        <v>10100</v>
      </c>
    </row>
    <row r="246" spans="1:12" x14ac:dyDescent="0.25">
      <c r="A246" s="236">
        <v>41</v>
      </c>
      <c r="B246" s="233"/>
      <c r="C246" s="234"/>
      <c r="D246" s="234"/>
      <c r="E246" s="235"/>
      <c r="F246" s="251"/>
      <c r="G246" s="252"/>
      <c r="H246" s="315">
        <v>2000</v>
      </c>
      <c r="I246" s="251">
        <v>1000</v>
      </c>
      <c r="J246" s="363"/>
      <c r="K246" s="251">
        <v>1000</v>
      </c>
      <c r="L246" s="251">
        <v>1000</v>
      </c>
    </row>
    <row r="247" spans="1:12" ht="48.75" customHeight="1" x14ac:dyDescent="0.25">
      <c r="A247" s="232"/>
      <c r="B247" s="61">
        <v>620</v>
      </c>
      <c r="C247" s="159"/>
      <c r="D247" s="159" t="s">
        <v>90</v>
      </c>
      <c r="E247" s="117" t="s">
        <v>153</v>
      </c>
      <c r="F247" s="366">
        <v>3198.63</v>
      </c>
      <c r="G247" s="365">
        <v>4680.76</v>
      </c>
      <c r="H247" s="290">
        <v>4775</v>
      </c>
      <c r="I247" s="366">
        <f>SUM(I248:I264)</f>
        <v>3200</v>
      </c>
      <c r="J247" s="290">
        <v>975</v>
      </c>
      <c r="K247" s="366">
        <f t="shared" ref="K247:L247" si="31">SUM(K248:K264)</f>
        <v>3200</v>
      </c>
      <c r="L247" s="366">
        <f t="shared" si="31"/>
        <v>3200</v>
      </c>
    </row>
    <row r="248" spans="1:12" s="11" customFormat="1" ht="12" customHeight="1" x14ac:dyDescent="0.25">
      <c r="A248" s="232" t="s">
        <v>302</v>
      </c>
      <c r="B248" s="161"/>
      <c r="C248" s="162">
        <v>621</v>
      </c>
      <c r="D248" s="163" t="s">
        <v>92</v>
      </c>
      <c r="E248" s="132"/>
      <c r="F248" s="69"/>
      <c r="G248" s="68">
        <v>1226.2</v>
      </c>
      <c r="H248" s="70">
        <v>805</v>
      </c>
      <c r="I248" s="69">
        <v>600</v>
      </c>
      <c r="J248" s="71">
        <v>205</v>
      </c>
      <c r="K248" s="69">
        <v>600</v>
      </c>
      <c r="L248" s="69">
        <v>600</v>
      </c>
    </row>
    <row r="249" spans="1:12" s="11" customFormat="1" ht="12" customHeight="1" x14ac:dyDescent="0.25">
      <c r="A249" s="236">
        <v>41</v>
      </c>
      <c r="B249" s="161"/>
      <c r="C249" s="162">
        <v>621</v>
      </c>
      <c r="D249" s="163" t="s">
        <v>92</v>
      </c>
      <c r="E249" s="132"/>
      <c r="F249" s="69"/>
      <c r="G249" s="68"/>
      <c r="H249" s="70">
        <v>200</v>
      </c>
      <c r="I249" s="69">
        <v>100</v>
      </c>
      <c r="J249" s="71">
        <v>205</v>
      </c>
      <c r="K249" s="69">
        <v>100</v>
      </c>
      <c r="L249" s="69">
        <v>100</v>
      </c>
    </row>
    <row r="250" spans="1:12" s="11" customFormat="1" ht="12" customHeight="1" x14ac:dyDescent="0.25">
      <c r="A250" s="232" t="s">
        <v>302</v>
      </c>
      <c r="B250" s="161"/>
      <c r="C250" s="162">
        <v>623</v>
      </c>
      <c r="D250" s="163" t="s">
        <v>93</v>
      </c>
      <c r="E250" s="132"/>
      <c r="F250" s="69"/>
      <c r="G250" s="68">
        <v>69.48</v>
      </c>
      <c r="H250" s="70">
        <v>120</v>
      </c>
      <c r="I250" s="69">
        <v>100</v>
      </c>
      <c r="J250" s="71">
        <v>20</v>
      </c>
      <c r="K250" s="69">
        <v>100</v>
      </c>
      <c r="L250" s="69">
        <v>100</v>
      </c>
    </row>
    <row r="251" spans="1:12" s="11" customFormat="1" ht="12" customHeight="1" x14ac:dyDescent="0.25">
      <c r="A251" s="236">
        <v>41</v>
      </c>
      <c r="B251" s="161"/>
      <c r="C251" s="162">
        <v>623</v>
      </c>
      <c r="D251" s="163" t="s">
        <v>93</v>
      </c>
      <c r="E251" s="132"/>
      <c r="F251" s="69"/>
      <c r="G251" s="68"/>
      <c r="H251" s="70"/>
      <c r="I251" s="69">
        <v>50</v>
      </c>
      <c r="J251" s="71">
        <v>20</v>
      </c>
      <c r="K251" s="69">
        <v>50</v>
      </c>
      <c r="L251" s="69">
        <v>50</v>
      </c>
    </row>
    <row r="252" spans="1:12" s="11" customFormat="1" ht="12" customHeight="1" x14ac:dyDescent="0.25">
      <c r="A252" s="232" t="s">
        <v>302</v>
      </c>
      <c r="B252" s="161"/>
      <c r="C252" s="162">
        <v>625001</v>
      </c>
      <c r="D252" s="163" t="s">
        <v>94</v>
      </c>
      <c r="E252" s="132"/>
      <c r="F252" s="69"/>
      <c r="G252" s="68">
        <v>180.27</v>
      </c>
      <c r="H252" s="70">
        <v>200</v>
      </c>
      <c r="I252" s="69">
        <v>150</v>
      </c>
      <c r="J252" s="71">
        <v>50</v>
      </c>
      <c r="K252" s="69">
        <v>150</v>
      </c>
      <c r="L252" s="69">
        <v>150</v>
      </c>
    </row>
    <row r="253" spans="1:12" s="11" customFormat="1" ht="12" customHeight="1" x14ac:dyDescent="0.25">
      <c r="A253" s="236">
        <v>41</v>
      </c>
      <c r="B253" s="161"/>
      <c r="C253" s="162">
        <v>625001</v>
      </c>
      <c r="D253" s="163" t="s">
        <v>94</v>
      </c>
      <c r="E253" s="132"/>
      <c r="F253" s="69"/>
      <c r="G253" s="68"/>
      <c r="H253" s="70">
        <v>50</v>
      </c>
      <c r="I253" s="69">
        <v>50</v>
      </c>
      <c r="J253" s="71">
        <v>50</v>
      </c>
      <c r="K253" s="69">
        <v>50</v>
      </c>
      <c r="L253" s="69">
        <v>50</v>
      </c>
    </row>
    <row r="254" spans="1:12" s="11" customFormat="1" ht="12" customHeight="1" x14ac:dyDescent="0.25">
      <c r="A254" s="232" t="s">
        <v>302</v>
      </c>
      <c r="B254" s="161"/>
      <c r="C254" s="162">
        <v>625002</v>
      </c>
      <c r="D254" s="163" t="s">
        <v>95</v>
      </c>
      <c r="E254" s="132"/>
      <c r="F254" s="69"/>
      <c r="G254" s="68">
        <v>1802.82</v>
      </c>
      <c r="H254" s="70">
        <v>1750</v>
      </c>
      <c r="I254" s="69">
        <v>800</v>
      </c>
      <c r="J254" s="71">
        <v>450</v>
      </c>
      <c r="K254" s="69">
        <v>800</v>
      </c>
      <c r="L254" s="69">
        <v>800</v>
      </c>
    </row>
    <row r="255" spans="1:12" s="11" customFormat="1" ht="12" customHeight="1" x14ac:dyDescent="0.25">
      <c r="A255" s="236">
        <v>41</v>
      </c>
      <c r="B255" s="161"/>
      <c r="C255" s="162">
        <v>625002</v>
      </c>
      <c r="D255" s="163" t="s">
        <v>95</v>
      </c>
      <c r="E255" s="132"/>
      <c r="F255" s="69"/>
      <c r="G255" s="68"/>
      <c r="H255" s="70">
        <v>300</v>
      </c>
      <c r="I255" s="69">
        <v>500</v>
      </c>
      <c r="J255" s="71">
        <v>450</v>
      </c>
      <c r="K255" s="69">
        <v>500</v>
      </c>
      <c r="L255" s="69">
        <v>500</v>
      </c>
    </row>
    <row r="256" spans="1:12" s="11" customFormat="1" ht="12" customHeight="1" x14ac:dyDescent="0.25">
      <c r="A256" s="232" t="s">
        <v>302</v>
      </c>
      <c r="B256" s="161"/>
      <c r="C256" s="162">
        <v>625003</v>
      </c>
      <c r="D256" s="163" t="s">
        <v>96</v>
      </c>
      <c r="E256" s="132"/>
      <c r="F256" s="69"/>
      <c r="G256" s="68">
        <v>103</v>
      </c>
      <c r="H256" s="70">
        <v>200</v>
      </c>
      <c r="I256" s="69">
        <v>150</v>
      </c>
      <c r="J256" s="71">
        <v>50</v>
      </c>
      <c r="K256" s="69">
        <v>150</v>
      </c>
      <c r="L256" s="69">
        <v>150</v>
      </c>
    </row>
    <row r="257" spans="1:12" s="11" customFormat="1" ht="12" customHeight="1" x14ac:dyDescent="0.25">
      <c r="A257" s="236">
        <v>41</v>
      </c>
      <c r="B257" s="161"/>
      <c r="C257" s="162">
        <v>625003</v>
      </c>
      <c r="D257" s="163" t="s">
        <v>96</v>
      </c>
      <c r="E257" s="132"/>
      <c r="F257" s="69"/>
      <c r="G257" s="68"/>
      <c r="H257" s="70">
        <v>50</v>
      </c>
      <c r="I257" s="69">
        <v>50</v>
      </c>
      <c r="J257" s="71">
        <v>50</v>
      </c>
      <c r="K257" s="69">
        <v>50</v>
      </c>
      <c r="L257" s="69">
        <v>50</v>
      </c>
    </row>
    <row r="258" spans="1:12" s="11" customFormat="1" ht="12" customHeight="1" x14ac:dyDescent="0.25">
      <c r="A258" s="232" t="s">
        <v>302</v>
      </c>
      <c r="B258" s="161"/>
      <c r="C258" s="162">
        <v>625004</v>
      </c>
      <c r="D258" s="163" t="s">
        <v>97</v>
      </c>
      <c r="E258" s="132"/>
      <c r="F258" s="69"/>
      <c r="G258" s="68">
        <v>386.3</v>
      </c>
      <c r="H258" s="70">
        <v>650</v>
      </c>
      <c r="I258" s="69">
        <v>400</v>
      </c>
      <c r="J258" s="71">
        <v>150</v>
      </c>
      <c r="K258" s="69">
        <v>400</v>
      </c>
      <c r="L258" s="69">
        <v>400</v>
      </c>
    </row>
    <row r="259" spans="1:12" s="11" customFormat="1" ht="12" customHeight="1" x14ac:dyDescent="0.25">
      <c r="A259" s="236">
        <v>41</v>
      </c>
      <c r="B259" s="161"/>
      <c r="C259" s="162">
        <v>625004</v>
      </c>
      <c r="D259" s="163" t="s">
        <v>97</v>
      </c>
      <c r="E259" s="132"/>
      <c r="F259" s="69"/>
      <c r="G259" s="68"/>
      <c r="H259" s="70">
        <v>100</v>
      </c>
      <c r="I259" s="69">
        <v>50</v>
      </c>
      <c r="J259" s="71">
        <v>150</v>
      </c>
      <c r="K259" s="69">
        <v>50</v>
      </c>
      <c r="L259" s="69">
        <v>50</v>
      </c>
    </row>
    <row r="260" spans="1:12" s="11" customFormat="1" ht="12" customHeight="1" x14ac:dyDescent="0.25">
      <c r="A260" s="232" t="s">
        <v>302</v>
      </c>
      <c r="B260" s="161"/>
      <c r="C260" s="162">
        <v>625005</v>
      </c>
      <c r="D260" s="163" t="s">
        <v>98</v>
      </c>
      <c r="E260" s="132"/>
      <c r="F260" s="69"/>
      <c r="G260" s="68">
        <v>128.76</v>
      </c>
      <c r="H260" s="70">
        <v>90</v>
      </c>
      <c r="I260" s="69">
        <v>30</v>
      </c>
      <c r="J260" s="71">
        <v>20</v>
      </c>
      <c r="K260" s="69">
        <v>30</v>
      </c>
      <c r="L260" s="69">
        <v>30</v>
      </c>
    </row>
    <row r="261" spans="1:12" s="11" customFormat="1" ht="12" customHeight="1" x14ac:dyDescent="0.25">
      <c r="A261" s="236">
        <v>41</v>
      </c>
      <c r="B261" s="161"/>
      <c r="C261" s="162">
        <v>625005</v>
      </c>
      <c r="D261" s="163" t="s">
        <v>98</v>
      </c>
      <c r="E261" s="132"/>
      <c r="F261" s="69"/>
      <c r="G261" s="68"/>
      <c r="H261" s="70">
        <v>30</v>
      </c>
      <c r="I261" s="69">
        <v>20</v>
      </c>
      <c r="J261" s="71">
        <v>20</v>
      </c>
      <c r="K261" s="69">
        <v>20</v>
      </c>
      <c r="L261" s="69">
        <v>20</v>
      </c>
    </row>
    <row r="262" spans="1:12" s="11" customFormat="1" ht="12" customHeight="1" x14ac:dyDescent="0.25">
      <c r="A262" s="232" t="s">
        <v>302</v>
      </c>
      <c r="B262" s="161"/>
      <c r="C262" s="162">
        <v>625007</v>
      </c>
      <c r="D262" s="163" t="s">
        <v>99</v>
      </c>
      <c r="E262" s="132"/>
      <c r="F262" s="69"/>
      <c r="G262" s="68">
        <v>611.58000000000004</v>
      </c>
      <c r="H262" s="70">
        <v>130</v>
      </c>
      <c r="I262" s="69">
        <v>100</v>
      </c>
      <c r="J262" s="71">
        <v>30</v>
      </c>
      <c r="K262" s="69">
        <v>100</v>
      </c>
      <c r="L262" s="69">
        <v>100</v>
      </c>
    </row>
    <row r="263" spans="1:12" s="11" customFormat="1" ht="12" customHeight="1" x14ac:dyDescent="0.25">
      <c r="A263" s="236">
        <v>41</v>
      </c>
      <c r="B263" s="161"/>
      <c r="C263" s="162">
        <v>625007</v>
      </c>
      <c r="D263" s="163" t="s">
        <v>99</v>
      </c>
      <c r="E263" s="132"/>
      <c r="F263" s="69"/>
      <c r="G263" s="68"/>
      <c r="H263" s="70">
        <v>100</v>
      </c>
      <c r="I263" s="69">
        <v>50</v>
      </c>
      <c r="J263" s="71">
        <v>30</v>
      </c>
      <c r="K263" s="69">
        <v>50</v>
      </c>
      <c r="L263" s="69">
        <v>50</v>
      </c>
    </row>
    <row r="264" spans="1:12" s="11" customFormat="1" ht="12" customHeight="1" x14ac:dyDescent="0.25">
      <c r="A264" s="165">
        <v>41</v>
      </c>
      <c r="B264" s="161"/>
      <c r="C264" s="162">
        <v>627</v>
      </c>
      <c r="D264" s="163" t="s">
        <v>100</v>
      </c>
      <c r="E264" s="132"/>
      <c r="F264" s="69"/>
      <c r="G264" s="68">
        <v>172.35</v>
      </c>
      <c r="H264" s="70">
        <v>0</v>
      </c>
      <c r="I264" s="69">
        <v>0</v>
      </c>
      <c r="J264" s="71">
        <v>0</v>
      </c>
      <c r="K264" s="69">
        <v>0</v>
      </c>
      <c r="L264" s="69">
        <v>0</v>
      </c>
    </row>
    <row r="265" spans="1:12" ht="24.75" customHeight="1" x14ac:dyDescent="0.25">
      <c r="A265" s="78"/>
      <c r="B265" s="61">
        <v>633</v>
      </c>
      <c r="C265" s="159"/>
      <c r="D265" s="159" t="s">
        <v>108</v>
      </c>
      <c r="E265" s="117" t="s">
        <v>198</v>
      </c>
      <c r="F265" s="366">
        <v>602.78</v>
      </c>
      <c r="G265" s="365">
        <v>993.55</v>
      </c>
      <c r="H265" s="46">
        <v>890</v>
      </c>
      <c r="I265" s="364">
        <f>SUM(I266:I271)</f>
        <v>350</v>
      </c>
      <c r="J265" s="46">
        <v>870</v>
      </c>
      <c r="K265" s="364">
        <f>SUM(K266:K271)</f>
        <v>350</v>
      </c>
      <c r="L265" s="364">
        <f>SUM(L266:L271)</f>
        <v>350</v>
      </c>
    </row>
    <row r="266" spans="1:12" ht="12" customHeight="1" x14ac:dyDescent="0.25">
      <c r="A266" s="237" t="s">
        <v>51</v>
      </c>
      <c r="B266" s="89"/>
      <c r="C266" s="163">
        <v>633004</v>
      </c>
      <c r="D266" s="163" t="s">
        <v>111</v>
      </c>
      <c r="E266" s="132"/>
      <c r="F266" s="69"/>
      <c r="G266" s="68">
        <v>39.6</v>
      </c>
      <c r="H266" s="70">
        <v>40</v>
      </c>
      <c r="I266" s="69">
        <v>50</v>
      </c>
      <c r="J266" s="71">
        <v>40</v>
      </c>
      <c r="K266" s="69">
        <v>50</v>
      </c>
      <c r="L266" s="69">
        <v>50</v>
      </c>
    </row>
    <row r="267" spans="1:12" ht="12" customHeight="1" x14ac:dyDescent="0.25">
      <c r="A267" s="237" t="s">
        <v>51</v>
      </c>
      <c r="B267" s="89"/>
      <c r="C267" s="163">
        <v>633006</v>
      </c>
      <c r="D267" s="163" t="s">
        <v>113</v>
      </c>
      <c r="E267" s="132"/>
      <c r="F267" s="69"/>
      <c r="G267" s="68">
        <v>650.39</v>
      </c>
      <c r="H267" s="70">
        <v>500</v>
      </c>
      <c r="I267" s="69">
        <v>100</v>
      </c>
      <c r="J267" s="71">
        <v>500</v>
      </c>
      <c r="K267" s="69">
        <v>100</v>
      </c>
      <c r="L267" s="69">
        <v>100</v>
      </c>
    </row>
    <row r="268" spans="1:12" ht="12" customHeight="1" x14ac:dyDescent="0.25">
      <c r="A268" s="78">
        <v>41</v>
      </c>
      <c r="B268" s="89"/>
      <c r="C268" s="163">
        <v>633006</v>
      </c>
      <c r="D268" s="163" t="s">
        <v>113</v>
      </c>
      <c r="E268" s="132"/>
      <c r="F268" s="69"/>
      <c r="G268" s="68">
        <v>264.77999999999997</v>
      </c>
      <c r="H268" s="70">
        <v>270</v>
      </c>
      <c r="I268" s="69">
        <v>50</v>
      </c>
      <c r="J268" s="71">
        <v>270</v>
      </c>
      <c r="K268" s="69">
        <v>50</v>
      </c>
      <c r="L268" s="69">
        <v>50</v>
      </c>
    </row>
    <row r="269" spans="1:12" ht="12" customHeight="1" x14ac:dyDescent="0.25">
      <c r="A269" s="237" t="s">
        <v>51</v>
      </c>
      <c r="B269" s="89"/>
      <c r="C269" s="163">
        <v>633010</v>
      </c>
      <c r="D269" s="163" t="s">
        <v>173</v>
      </c>
      <c r="E269" s="132"/>
      <c r="F269" s="69"/>
      <c r="G269" s="68">
        <v>10.199999999999999</v>
      </c>
      <c r="H269" s="70">
        <v>20</v>
      </c>
      <c r="I269" s="69">
        <v>50</v>
      </c>
      <c r="J269" s="71">
        <v>20</v>
      </c>
      <c r="K269" s="69">
        <v>50</v>
      </c>
      <c r="L269" s="69">
        <v>50</v>
      </c>
    </row>
    <row r="270" spans="1:12" ht="12" customHeight="1" x14ac:dyDescent="0.25">
      <c r="A270" s="232" t="s">
        <v>51</v>
      </c>
      <c r="B270" s="89"/>
      <c r="C270" s="163">
        <v>633015</v>
      </c>
      <c r="D270" s="163" t="s">
        <v>116</v>
      </c>
      <c r="E270" s="132"/>
      <c r="F270" s="69"/>
      <c r="G270" s="68">
        <v>28.58</v>
      </c>
      <c r="H270" s="70">
        <v>50</v>
      </c>
      <c r="I270" s="69">
        <v>50</v>
      </c>
      <c r="J270" s="71">
        <v>40</v>
      </c>
      <c r="K270" s="69">
        <v>50</v>
      </c>
      <c r="L270" s="69">
        <v>50</v>
      </c>
    </row>
    <row r="271" spans="1:12" ht="12" customHeight="1" x14ac:dyDescent="0.25">
      <c r="A271" s="78">
        <v>41</v>
      </c>
      <c r="B271" s="89"/>
      <c r="C271" s="163">
        <v>633015</v>
      </c>
      <c r="D271" s="163" t="s">
        <v>116</v>
      </c>
      <c r="E271" s="132"/>
      <c r="F271" s="69"/>
      <c r="G271" s="68"/>
      <c r="H271" s="70">
        <v>10</v>
      </c>
      <c r="I271" s="69">
        <v>50</v>
      </c>
      <c r="J271" s="71">
        <v>40</v>
      </c>
      <c r="K271" s="69">
        <v>50</v>
      </c>
      <c r="L271" s="69">
        <v>50</v>
      </c>
    </row>
    <row r="272" spans="1:12" ht="25.5" x14ac:dyDescent="0.25">
      <c r="A272" s="238" t="s">
        <v>51</v>
      </c>
      <c r="B272" s="61">
        <v>637</v>
      </c>
      <c r="C272" s="159"/>
      <c r="D272" s="159" t="s">
        <v>129</v>
      </c>
      <c r="E272" s="117" t="s">
        <v>199</v>
      </c>
      <c r="F272" s="366">
        <v>85.96</v>
      </c>
      <c r="G272" s="365">
        <v>186.58</v>
      </c>
      <c r="H272" s="46">
        <v>265</v>
      </c>
      <c r="I272" s="364">
        <f>SUM(I273:I274)</f>
        <v>120</v>
      </c>
      <c r="J272" s="46">
        <v>65</v>
      </c>
      <c r="K272" s="364">
        <f>SUM(K273:K274)</f>
        <v>120</v>
      </c>
      <c r="L272" s="364">
        <f>SUM(L273:L274)</f>
        <v>120</v>
      </c>
    </row>
    <row r="273" spans="1:12" s="11" customFormat="1" ht="12" customHeight="1" x14ac:dyDescent="0.25">
      <c r="A273" s="232" t="s">
        <v>51</v>
      </c>
      <c r="B273" s="239"/>
      <c r="C273" s="240">
        <v>637015</v>
      </c>
      <c r="D273" s="228" t="s">
        <v>195</v>
      </c>
      <c r="E273" s="158"/>
      <c r="F273" s="53"/>
      <c r="G273" s="52">
        <v>23.17</v>
      </c>
      <c r="H273" s="70">
        <v>20</v>
      </c>
      <c r="I273" s="53">
        <v>20</v>
      </c>
      <c r="J273" s="229">
        <v>20</v>
      </c>
      <c r="K273" s="53">
        <v>20</v>
      </c>
      <c r="L273" s="53">
        <v>20</v>
      </c>
    </row>
    <row r="274" spans="1:12" s="11" customFormat="1" ht="12" customHeight="1" thickBot="1" x14ac:dyDescent="0.3">
      <c r="A274" s="241" t="s">
        <v>51</v>
      </c>
      <c r="B274" s="180"/>
      <c r="C274" s="181">
        <v>637016</v>
      </c>
      <c r="D274" s="182" t="s">
        <v>137</v>
      </c>
      <c r="E274" s="122"/>
      <c r="F274" s="94"/>
      <c r="G274" s="93">
        <v>163.41</v>
      </c>
      <c r="H274" s="95">
        <v>245</v>
      </c>
      <c r="I274" s="94">
        <v>100</v>
      </c>
      <c r="J274" s="183">
        <v>45</v>
      </c>
      <c r="K274" s="94">
        <v>100</v>
      </c>
      <c r="L274" s="94">
        <v>100</v>
      </c>
    </row>
    <row r="275" spans="1:12" ht="13.5" thickTop="1" x14ac:dyDescent="0.25">
      <c r="A275" s="98"/>
      <c r="B275" s="101"/>
      <c r="C275" s="184"/>
      <c r="D275" s="184"/>
      <c r="E275" s="124"/>
      <c r="F275" s="382">
        <f>F244+F247+F265+F272</f>
        <v>15725.51</v>
      </c>
      <c r="G275" s="384">
        <f t="shared" ref="G275:J275" si="32">G244+G247+G265+G272</f>
        <v>23278.77</v>
      </c>
      <c r="H275" s="409">
        <v>21930</v>
      </c>
      <c r="I275" s="382">
        <f t="shared" si="32"/>
        <v>14770</v>
      </c>
      <c r="J275" s="386">
        <f t="shared" si="32"/>
        <v>4410</v>
      </c>
      <c r="K275" s="382">
        <f t="shared" ref="K275:L275" si="33">K244+K247+K265+K272</f>
        <v>14770</v>
      </c>
      <c r="L275" s="382">
        <f t="shared" si="33"/>
        <v>14770</v>
      </c>
    </row>
    <row r="276" spans="1:12" x14ac:dyDescent="0.25">
      <c r="A276" s="17"/>
      <c r="B276" s="17"/>
      <c r="C276" s="17"/>
      <c r="D276" s="17"/>
      <c r="E276" s="21"/>
      <c r="F276" s="405"/>
      <c r="G276" s="405"/>
      <c r="H276" s="405"/>
      <c r="I276" s="405"/>
      <c r="J276" s="405"/>
      <c r="K276" s="405"/>
      <c r="L276" s="405"/>
    </row>
    <row r="277" spans="1:12" x14ac:dyDescent="0.25">
      <c r="A277" s="185" t="s">
        <v>200</v>
      </c>
      <c r="B277" s="186" t="s">
        <v>201</v>
      </c>
      <c r="C277" s="186"/>
      <c r="D277" s="187"/>
      <c r="E277" s="21"/>
      <c r="F277" s="353"/>
      <c r="G277" s="353"/>
      <c r="H277" s="353"/>
      <c r="I277" s="353"/>
      <c r="J277" s="353"/>
      <c r="K277" s="353"/>
      <c r="L277" s="353"/>
    </row>
    <row r="278" spans="1:12" x14ac:dyDescent="0.25">
      <c r="A278" s="125">
        <v>71</v>
      </c>
      <c r="B278" s="154">
        <v>632</v>
      </c>
      <c r="C278" s="221" t="s">
        <v>202</v>
      </c>
      <c r="D278" s="155" t="s">
        <v>103</v>
      </c>
      <c r="E278" s="129" t="s">
        <v>203</v>
      </c>
      <c r="F278" s="380">
        <v>0</v>
      </c>
      <c r="G278" s="392">
        <v>333.93</v>
      </c>
      <c r="H278" s="156">
        <v>350</v>
      </c>
      <c r="I278" s="380">
        <v>100</v>
      </c>
      <c r="J278" s="379">
        <v>350</v>
      </c>
      <c r="K278" s="380">
        <v>100</v>
      </c>
      <c r="L278" s="380">
        <v>100</v>
      </c>
    </row>
    <row r="279" spans="1:12" x14ac:dyDescent="0.25">
      <c r="A279" s="58">
        <v>71</v>
      </c>
      <c r="B279" s="61">
        <v>633</v>
      </c>
      <c r="C279" s="242" t="s">
        <v>182</v>
      </c>
      <c r="D279" s="159" t="s">
        <v>108</v>
      </c>
      <c r="E279" s="117" t="s">
        <v>155</v>
      </c>
      <c r="F279" s="366">
        <v>1297.2</v>
      </c>
      <c r="G279" s="365">
        <v>1000.8</v>
      </c>
      <c r="H279" s="46">
        <v>1000</v>
      </c>
      <c r="I279" s="366">
        <v>500</v>
      </c>
      <c r="J279" s="290">
        <v>1000</v>
      </c>
      <c r="K279" s="366">
        <v>500</v>
      </c>
      <c r="L279" s="366">
        <v>500</v>
      </c>
    </row>
    <row r="280" spans="1:12" x14ac:dyDescent="0.25">
      <c r="A280" s="58">
        <v>71</v>
      </c>
      <c r="B280" s="61">
        <v>635</v>
      </c>
      <c r="C280" s="242" t="s">
        <v>187</v>
      </c>
      <c r="D280" s="159" t="s">
        <v>124</v>
      </c>
      <c r="E280" s="117" t="s">
        <v>193</v>
      </c>
      <c r="F280" s="366">
        <v>2118</v>
      </c>
      <c r="G280" s="365">
        <v>2869.43</v>
      </c>
      <c r="H280" s="46">
        <v>3000</v>
      </c>
      <c r="I280" s="366">
        <v>3000</v>
      </c>
      <c r="J280" s="290">
        <v>3000</v>
      </c>
      <c r="K280" s="366">
        <v>3000</v>
      </c>
      <c r="L280" s="366">
        <v>3000</v>
      </c>
    </row>
    <row r="281" spans="1:12" ht="22.5" x14ac:dyDescent="0.25">
      <c r="A281" s="58">
        <v>71</v>
      </c>
      <c r="B281" s="61">
        <v>637</v>
      </c>
      <c r="C281" s="242"/>
      <c r="D281" s="159" t="s">
        <v>129</v>
      </c>
      <c r="E281" s="117" t="s">
        <v>204</v>
      </c>
      <c r="F281" s="366">
        <v>1323.78</v>
      </c>
      <c r="G281" s="365">
        <v>823.8</v>
      </c>
      <c r="H281" s="290">
        <v>1080</v>
      </c>
      <c r="I281" s="366">
        <f>SUM(I282:I284)</f>
        <v>900</v>
      </c>
      <c r="J281" s="290">
        <v>880</v>
      </c>
      <c r="K281" s="366">
        <f>SUM(K282:K284)</f>
        <v>900</v>
      </c>
      <c r="L281" s="366">
        <f>SUM(L282:L284)</f>
        <v>900</v>
      </c>
    </row>
    <row r="282" spans="1:12" s="11" customFormat="1" ht="12" customHeight="1" x14ac:dyDescent="0.25">
      <c r="A282" s="160"/>
      <c r="B282" s="161"/>
      <c r="C282" s="162">
        <v>637011</v>
      </c>
      <c r="D282" s="163" t="s">
        <v>134</v>
      </c>
      <c r="E282" s="132"/>
      <c r="F282" s="69"/>
      <c r="G282" s="68">
        <v>750</v>
      </c>
      <c r="H282" s="70">
        <v>750</v>
      </c>
      <c r="I282" s="69">
        <v>650</v>
      </c>
      <c r="J282" s="71">
        <v>750</v>
      </c>
      <c r="K282" s="69">
        <v>650</v>
      </c>
      <c r="L282" s="69">
        <v>650</v>
      </c>
    </row>
    <row r="283" spans="1:12" s="11" customFormat="1" ht="12" customHeight="1" x14ac:dyDescent="0.25">
      <c r="A283" s="160"/>
      <c r="B283" s="161"/>
      <c r="C283" s="162">
        <v>637012</v>
      </c>
      <c r="D283" s="163" t="s">
        <v>135</v>
      </c>
      <c r="E283" s="132"/>
      <c r="F283" s="69"/>
      <c r="G283" s="68">
        <v>73.819999999999993</v>
      </c>
      <c r="H283" s="70">
        <v>130</v>
      </c>
      <c r="I283" s="69">
        <v>150</v>
      </c>
      <c r="J283" s="71">
        <v>130</v>
      </c>
      <c r="K283" s="69">
        <v>150</v>
      </c>
      <c r="L283" s="69">
        <v>150</v>
      </c>
    </row>
    <row r="284" spans="1:12" s="11" customFormat="1" ht="12" customHeight="1" thickBot="1" x14ac:dyDescent="0.3">
      <c r="A284" s="197"/>
      <c r="B284" s="243"/>
      <c r="C284" s="244">
        <v>637015</v>
      </c>
      <c r="D284" s="245" t="s">
        <v>177</v>
      </c>
      <c r="E284" s="143"/>
      <c r="F284" s="145"/>
      <c r="G284" s="246">
        <v>0</v>
      </c>
      <c r="H284" s="95">
        <v>200</v>
      </c>
      <c r="I284" s="145">
        <v>100</v>
      </c>
      <c r="J284" s="196">
        <v>0</v>
      </c>
      <c r="K284" s="145">
        <v>100</v>
      </c>
      <c r="L284" s="145">
        <v>100</v>
      </c>
    </row>
    <row r="285" spans="1:12" ht="13.5" thickTop="1" x14ac:dyDescent="0.25">
      <c r="A285" s="98"/>
      <c r="B285" s="101"/>
      <c r="C285" s="184"/>
      <c r="D285" s="184"/>
      <c r="E285" s="124"/>
      <c r="F285" s="382">
        <f>F278+F279+F280+F281</f>
        <v>4738.9799999999996</v>
      </c>
      <c r="G285" s="384">
        <f>G278+G279+G280+G281</f>
        <v>5027.96</v>
      </c>
      <c r="H285" s="409">
        <v>5430</v>
      </c>
      <c r="I285" s="382">
        <f t="shared" ref="I285:J285" si="34">I278+I279+I280+I281</f>
        <v>4500</v>
      </c>
      <c r="J285" s="386">
        <f t="shared" si="34"/>
        <v>5230</v>
      </c>
      <c r="K285" s="382">
        <f t="shared" ref="K285:L285" si="35">K278+K279+K280+K281</f>
        <v>4500</v>
      </c>
      <c r="L285" s="382">
        <f t="shared" si="35"/>
        <v>4500</v>
      </c>
    </row>
    <row r="286" spans="1:12" x14ac:dyDescent="0.25">
      <c r="A286" s="17"/>
      <c r="B286" s="17"/>
      <c r="C286" s="17"/>
      <c r="D286" s="17"/>
      <c r="E286" s="21"/>
      <c r="F286" s="353"/>
      <c r="G286" s="353"/>
      <c r="H286" s="353"/>
      <c r="I286" s="353"/>
      <c r="J286" s="353"/>
      <c r="K286" s="353"/>
      <c r="L286" s="353"/>
    </row>
    <row r="287" spans="1:12" x14ac:dyDescent="0.25">
      <c r="A287" s="185" t="s">
        <v>205</v>
      </c>
      <c r="B287" s="186" t="s">
        <v>206</v>
      </c>
      <c r="C287" s="186"/>
      <c r="D287" s="187"/>
      <c r="E287" s="21"/>
      <c r="F287" s="353"/>
      <c r="G287" s="353"/>
      <c r="H287" s="353"/>
      <c r="I287" s="353"/>
      <c r="J287" s="353"/>
      <c r="K287" s="353"/>
      <c r="L287" s="353"/>
    </row>
    <row r="288" spans="1:12" x14ac:dyDescent="0.25">
      <c r="A288" s="125">
        <v>41</v>
      </c>
      <c r="B288" s="154">
        <v>632</v>
      </c>
      <c r="C288" s="221" t="s">
        <v>202</v>
      </c>
      <c r="D288" s="155" t="s">
        <v>103</v>
      </c>
      <c r="E288" s="129" t="s">
        <v>203</v>
      </c>
      <c r="F288" s="380">
        <v>1690.1</v>
      </c>
      <c r="G288" s="392">
        <v>187</v>
      </c>
      <c r="H288" s="156">
        <v>250</v>
      </c>
      <c r="I288" s="380">
        <v>250</v>
      </c>
      <c r="J288" s="379">
        <v>250</v>
      </c>
      <c r="K288" s="380">
        <v>250</v>
      </c>
      <c r="L288" s="380">
        <v>250</v>
      </c>
    </row>
    <row r="289" spans="1:12" ht="13.5" thickBot="1" x14ac:dyDescent="0.3">
      <c r="A289" s="213">
        <v>41</v>
      </c>
      <c r="B289" s="216">
        <v>635</v>
      </c>
      <c r="C289" s="222" t="s">
        <v>182</v>
      </c>
      <c r="D289" s="225" t="s">
        <v>124</v>
      </c>
      <c r="E289" s="217" t="s">
        <v>193</v>
      </c>
      <c r="F289" s="400">
        <v>6129.12</v>
      </c>
      <c r="G289" s="401">
        <v>5541.79</v>
      </c>
      <c r="H289" s="224">
        <v>5040</v>
      </c>
      <c r="I289" s="400">
        <v>5040</v>
      </c>
      <c r="J289" s="264">
        <v>5040</v>
      </c>
      <c r="K289" s="400">
        <v>5040</v>
      </c>
      <c r="L289" s="400">
        <v>5040</v>
      </c>
    </row>
    <row r="290" spans="1:12" ht="13.5" thickTop="1" x14ac:dyDescent="0.25">
      <c r="A290" s="98"/>
      <c r="B290" s="101"/>
      <c r="C290" s="184"/>
      <c r="D290" s="184"/>
      <c r="E290" s="124"/>
      <c r="F290" s="382">
        <f t="shared" ref="F290:G290" si="36">SUM(F288:F289)</f>
        <v>7819.2199999999993</v>
      </c>
      <c r="G290" s="393">
        <f t="shared" si="36"/>
        <v>5728.79</v>
      </c>
      <c r="H290" s="394">
        <v>5290</v>
      </c>
      <c r="I290" s="382">
        <f>SUM(I288:I289)</f>
        <v>5290</v>
      </c>
      <c r="J290" s="404">
        <f>SUM(J288:J289)</f>
        <v>5290</v>
      </c>
      <c r="K290" s="382">
        <f>SUM(K288:K289)</f>
        <v>5290</v>
      </c>
      <c r="L290" s="382">
        <f>SUM(L288:L289)</f>
        <v>5290</v>
      </c>
    </row>
    <row r="291" spans="1:12" x14ac:dyDescent="0.25">
      <c r="A291" s="17"/>
      <c r="B291" s="17"/>
      <c r="C291" s="17"/>
      <c r="D291" s="17"/>
      <c r="E291" s="21"/>
      <c r="F291" s="353"/>
      <c r="G291" s="353"/>
      <c r="H291" s="353"/>
      <c r="I291" s="353"/>
      <c r="J291" s="353"/>
      <c r="K291" s="353"/>
      <c r="L291" s="353"/>
    </row>
    <row r="292" spans="1:12" x14ac:dyDescent="0.25">
      <c r="A292" s="185" t="s">
        <v>207</v>
      </c>
      <c r="B292" s="186" t="s">
        <v>208</v>
      </c>
      <c r="C292" s="186"/>
      <c r="D292" s="187"/>
      <c r="E292" s="21"/>
      <c r="F292" s="353"/>
      <c r="G292" s="353"/>
      <c r="H292" s="353"/>
      <c r="I292" s="353"/>
      <c r="J292" s="353"/>
      <c r="K292" s="353"/>
      <c r="L292" s="353"/>
    </row>
    <row r="293" spans="1:12" ht="27.75" customHeight="1" x14ac:dyDescent="0.25">
      <c r="A293" s="125">
        <v>41.110999999999997</v>
      </c>
      <c r="B293" s="127">
        <v>611</v>
      </c>
      <c r="C293" s="188"/>
      <c r="D293" s="127" t="s">
        <v>88</v>
      </c>
      <c r="E293" s="129" t="s">
        <v>89</v>
      </c>
      <c r="F293" s="380">
        <v>50801.83</v>
      </c>
      <c r="G293" s="392">
        <v>55045.55</v>
      </c>
      <c r="H293" s="379">
        <v>79200</v>
      </c>
      <c r="I293" s="380">
        <f>SUM(I294:I295)</f>
        <v>90690</v>
      </c>
      <c r="J293" s="379">
        <v>79200</v>
      </c>
      <c r="K293" s="380">
        <f>SUM(K294:K295)</f>
        <v>90690</v>
      </c>
      <c r="L293" s="380">
        <f>SUM(L294:L295)</f>
        <v>90690</v>
      </c>
    </row>
    <row r="294" spans="1:12" s="9" customFormat="1" ht="12" customHeight="1" x14ac:dyDescent="0.25">
      <c r="A294" s="247">
        <v>111</v>
      </c>
      <c r="B294" s="248">
        <v>611</v>
      </c>
      <c r="C294" s="249"/>
      <c r="D294" s="250" t="s">
        <v>88</v>
      </c>
      <c r="E294" s="235"/>
      <c r="F294" s="251"/>
      <c r="G294" s="252">
        <v>15371.26</v>
      </c>
      <c r="H294" s="70">
        <v>17760</v>
      </c>
      <c r="I294" s="84">
        <v>16000</v>
      </c>
      <c r="J294" s="55">
        <v>16000</v>
      </c>
      <c r="K294" s="84">
        <v>16000</v>
      </c>
      <c r="L294" s="84">
        <v>16000</v>
      </c>
    </row>
    <row r="295" spans="1:12" s="9" customFormat="1" ht="12" customHeight="1" x14ac:dyDescent="0.25">
      <c r="A295" s="247">
        <v>41</v>
      </c>
      <c r="B295" s="248">
        <v>611</v>
      </c>
      <c r="C295" s="249"/>
      <c r="D295" s="250" t="s">
        <v>88</v>
      </c>
      <c r="E295" s="235"/>
      <c r="F295" s="251"/>
      <c r="G295" s="252">
        <v>39674.29</v>
      </c>
      <c r="H295" s="70">
        <v>61440</v>
      </c>
      <c r="I295" s="253">
        <v>74690</v>
      </c>
      <c r="J295" s="55">
        <v>63200</v>
      </c>
      <c r="K295" s="253">
        <v>74690</v>
      </c>
      <c r="L295" s="253">
        <v>74690</v>
      </c>
    </row>
    <row r="296" spans="1:12" ht="51" customHeight="1" x14ac:dyDescent="0.25">
      <c r="A296" s="58">
        <v>41</v>
      </c>
      <c r="B296" s="60">
        <v>620</v>
      </c>
      <c r="C296" s="190"/>
      <c r="D296" s="60" t="s">
        <v>90</v>
      </c>
      <c r="E296" s="117" t="s">
        <v>153</v>
      </c>
      <c r="F296" s="366">
        <v>16813.64</v>
      </c>
      <c r="G296" s="365">
        <v>20955.060000000001</v>
      </c>
      <c r="H296" s="290">
        <v>28500</v>
      </c>
      <c r="I296" s="364">
        <f>SUM(I297:I313)</f>
        <v>34500</v>
      </c>
      <c r="J296" s="46">
        <v>28200</v>
      </c>
      <c r="K296" s="364">
        <f>SUM(K297:K313)</f>
        <v>34500</v>
      </c>
      <c r="L296" s="364">
        <f>SUM(L297:L313)</f>
        <v>34500</v>
      </c>
    </row>
    <row r="297" spans="1:12" s="11" customFormat="1" ht="12" customHeight="1" x14ac:dyDescent="0.25">
      <c r="A297" s="160">
        <v>111</v>
      </c>
      <c r="B297" s="130"/>
      <c r="C297" s="192">
        <v>621</v>
      </c>
      <c r="D297" s="163" t="s">
        <v>92</v>
      </c>
      <c r="E297" s="132"/>
      <c r="F297" s="69"/>
      <c r="G297" s="68">
        <v>1482.22</v>
      </c>
      <c r="H297" s="70">
        <v>800</v>
      </c>
      <c r="I297" s="69">
        <v>1800</v>
      </c>
      <c r="J297" s="71">
        <v>1800</v>
      </c>
      <c r="K297" s="69">
        <v>1800</v>
      </c>
      <c r="L297" s="69">
        <v>1800</v>
      </c>
    </row>
    <row r="298" spans="1:12" s="11" customFormat="1" ht="12" customHeight="1" x14ac:dyDescent="0.25">
      <c r="A298" s="160">
        <v>41</v>
      </c>
      <c r="B298" s="130"/>
      <c r="C298" s="192">
        <v>621</v>
      </c>
      <c r="D298" s="163" t="s">
        <v>92</v>
      </c>
      <c r="E298" s="132"/>
      <c r="F298" s="69"/>
      <c r="G298" s="68">
        <v>2167.08</v>
      </c>
      <c r="H298" s="70">
        <v>3800</v>
      </c>
      <c r="I298" s="69">
        <v>3000</v>
      </c>
      <c r="J298" s="71">
        <v>2800</v>
      </c>
      <c r="K298" s="69">
        <v>3000</v>
      </c>
      <c r="L298" s="69">
        <v>3000</v>
      </c>
    </row>
    <row r="299" spans="1:12" s="11" customFormat="1" ht="12" customHeight="1" x14ac:dyDescent="0.25">
      <c r="A299" s="160">
        <v>111</v>
      </c>
      <c r="B299" s="130"/>
      <c r="C299" s="192">
        <v>623</v>
      </c>
      <c r="D299" s="163" t="s">
        <v>93</v>
      </c>
      <c r="E299" s="132"/>
      <c r="F299" s="69"/>
      <c r="G299" s="68">
        <v>737.31</v>
      </c>
      <c r="H299" s="70">
        <v>400</v>
      </c>
      <c r="I299" s="69">
        <v>1200</v>
      </c>
      <c r="J299" s="71">
        <v>1200</v>
      </c>
      <c r="K299" s="69">
        <v>1200</v>
      </c>
      <c r="L299" s="69">
        <v>1200</v>
      </c>
    </row>
    <row r="300" spans="1:12" s="11" customFormat="1" ht="12" customHeight="1" x14ac:dyDescent="0.25">
      <c r="A300" s="160">
        <v>41</v>
      </c>
      <c r="B300" s="130"/>
      <c r="C300" s="192">
        <v>623</v>
      </c>
      <c r="D300" s="163" t="s">
        <v>93</v>
      </c>
      <c r="E300" s="132"/>
      <c r="F300" s="69"/>
      <c r="G300" s="68">
        <v>1006.59</v>
      </c>
      <c r="H300" s="70">
        <v>2100</v>
      </c>
      <c r="I300" s="69">
        <v>2000</v>
      </c>
      <c r="J300" s="71">
        <v>1300</v>
      </c>
      <c r="K300" s="69">
        <v>2000</v>
      </c>
      <c r="L300" s="69">
        <v>2000</v>
      </c>
    </row>
    <row r="301" spans="1:12" s="11" customFormat="1" ht="12" customHeight="1" x14ac:dyDescent="0.25">
      <c r="A301" s="160">
        <v>111</v>
      </c>
      <c r="B301" s="130"/>
      <c r="C301" s="192">
        <v>625001</v>
      </c>
      <c r="D301" s="163" t="s">
        <v>94</v>
      </c>
      <c r="E301" s="132"/>
      <c r="F301" s="69"/>
      <c r="G301" s="68">
        <v>351.85</v>
      </c>
      <c r="H301" s="70">
        <v>300</v>
      </c>
      <c r="I301" s="69">
        <v>500</v>
      </c>
      <c r="J301" s="71">
        <v>400</v>
      </c>
      <c r="K301" s="69">
        <v>500</v>
      </c>
      <c r="L301" s="69">
        <v>500</v>
      </c>
    </row>
    <row r="302" spans="1:12" s="11" customFormat="1" ht="12" customHeight="1" x14ac:dyDescent="0.25">
      <c r="A302" s="160">
        <v>41</v>
      </c>
      <c r="B302" s="130"/>
      <c r="C302" s="192">
        <v>625001</v>
      </c>
      <c r="D302" s="163" t="s">
        <v>94</v>
      </c>
      <c r="E302" s="132"/>
      <c r="F302" s="69"/>
      <c r="G302" s="68">
        <v>502.33</v>
      </c>
      <c r="H302" s="70">
        <v>900</v>
      </c>
      <c r="I302" s="69">
        <v>1500</v>
      </c>
      <c r="J302" s="71">
        <v>800</v>
      </c>
      <c r="K302" s="69">
        <v>1500</v>
      </c>
      <c r="L302" s="69">
        <v>1500</v>
      </c>
    </row>
    <row r="303" spans="1:12" s="11" customFormat="1" ht="12" customHeight="1" x14ac:dyDescent="0.25">
      <c r="A303" s="160">
        <v>111</v>
      </c>
      <c r="B303" s="130"/>
      <c r="C303" s="192">
        <v>625002</v>
      </c>
      <c r="D303" s="163" t="s">
        <v>95</v>
      </c>
      <c r="E303" s="132"/>
      <c r="F303" s="69"/>
      <c r="G303" s="68">
        <v>3519.83</v>
      </c>
      <c r="H303" s="70">
        <v>2000</v>
      </c>
      <c r="I303" s="69">
        <v>3000</v>
      </c>
      <c r="J303" s="71">
        <v>4500</v>
      </c>
      <c r="K303" s="69">
        <v>3000</v>
      </c>
      <c r="L303" s="69">
        <v>3000</v>
      </c>
    </row>
    <row r="304" spans="1:12" s="11" customFormat="1" ht="12" customHeight="1" x14ac:dyDescent="0.25">
      <c r="A304" s="160">
        <v>41</v>
      </c>
      <c r="B304" s="130"/>
      <c r="C304" s="192">
        <v>625002</v>
      </c>
      <c r="D304" s="163" t="s">
        <v>95</v>
      </c>
      <c r="E304" s="132"/>
      <c r="F304" s="69"/>
      <c r="G304" s="68">
        <v>5024.96</v>
      </c>
      <c r="H304" s="70">
        <v>9000</v>
      </c>
      <c r="I304" s="69">
        <v>8000</v>
      </c>
      <c r="J304" s="71">
        <v>6500</v>
      </c>
      <c r="K304" s="69">
        <v>8000</v>
      </c>
      <c r="L304" s="69">
        <v>8000</v>
      </c>
    </row>
    <row r="305" spans="1:12" s="11" customFormat="1" ht="12" customHeight="1" x14ac:dyDescent="0.25">
      <c r="A305" s="160">
        <v>111</v>
      </c>
      <c r="B305" s="130"/>
      <c r="C305" s="192">
        <v>625003</v>
      </c>
      <c r="D305" s="163" t="s">
        <v>96</v>
      </c>
      <c r="E305" s="132"/>
      <c r="F305" s="69"/>
      <c r="G305" s="68">
        <v>200.99</v>
      </c>
      <c r="H305" s="70">
        <v>200</v>
      </c>
      <c r="I305" s="69">
        <v>500</v>
      </c>
      <c r="J305" s="71">
        <v>500</v>
      </c>
      <c r="K305" s="69">
        <v>500</v>
      </c>
      <c r="L305" s="69">
        <v>500</v>
      </c>
    </row>
    <row r="306" spans="1:12" s="11" customFormat="1" ht="12" customHeight="1" x14ac:dyDescent="0.25">
      <c r="A306" s="160">
        <v>41</v>
      </c>
      <c r="B306" s="130"/>
      <c r="C306" s="192">
        <v>625003</v>
      </c>
      <c r="D306" s="163" t="s">
        <v>96</v>
      </c>
      <c r="E306" s="132"/>
      <c r="F306" s="69"/>
      <c r="G306" s="68">
        <v>298.79000000000002</v>
      </c>
      <c r="H306" s="70">
        <v>900</v>
      </c>
      <c r="I306" s="69">
        <v>1000</v>
      </c>
      <c r="J306" s="71">
        <v>600</v>
      </c>
      <c r="K306" s="69">
        <v>1000</v>
      </c>
      <c r="L306" s="69">
        <v>1000</v>
      </c>
    </row>
    <row r="307" spans="1:12" s="11" customFormat="1" ht="12" customHeight="1" x14ac:dyDescent="0.25">
      <c r="A307" s="160">
        <v>111</v>
      </c>
      <c r="B307" s="130"/>
      <c r="C307" s="192">
        <v>625004</v>
      </c>
      <c r="D307" s="163" t="s">
        <v>97</v>
      </c>
      <c r="E307" s="132"/>
      <c r="F307" s="69"/>
      <c r="G307" s="68">
        <v>754.21</v>
      </c>
      <c r="H307" s="70">
        <v>600</v>
      </c>
      <c r="I307" s="69">
        <v>1500</v>
      </c>
      <c r="J307" s="71">
        <v>900</v>
      </c>
      <c r="K307" s="69">
        <v>1500</v>
      </c>
      <c r="L307" s="69">
        <v>1500</v>
      </c>
    </row>
    <row r="308" spans="1:12" s="11" customFormat="1" ht="12" customHeight="1" x14ac:dyDescent="0.25">
      <c r="A308" s="160">
        <v>41</v>
      </c>
      <c r="B308" s="130"/>
      <c r="C308" s="192">
        <v>625004</v>
      </c>
      <c r="D308" s="163" t="s">
        <v>97</v>
      </c>
      <c r="E308" s="132"/>
      <c r="F308" s="69"/>
      <c r="G308" s="68">
        <v>1076.7</v>
      </c>
      <c r="H308" s="70">
        <v>1800</v>
      </c>
      <c r="I308" s="69">
        <v>2000</v>
      </c>
      <c r="J308" s="71">
        <v>1500</v>
      </c>
      <c r="K308" s="69">
        <v>2000</v>
      </c>
      <c r="L308" s="69">
        <v>2000</v>
      </c>
    </row>
    <row r="309" spans="1:12" s="11" customFormat="1" ht="12" customHeight="1" x14ac:dyDescent="0.25">
      <c r="A309" s="160">
        <v>111</v>
      </c>
      <c r="B309" s="130"/>
      <c r="C309" s="192">
        <v>625005</v>
      </c>
      <c r="D309" s="163" t="s">
        <v>98</v>
      </c>
      <c r="E309" s="132"/>
      <c r="F309" s="69"/>
      <c r="G309" s="68">
        <v>251.37</v>
      </c>
      <c r="H309" s="70">
        <v>200</v>
      </c>
      <c r="I309" s="69">
        <v>500</v>
      </c>
      <c r="J309" s="71">
        <v>400</v>
      </c>
      <c r="K309" s="69">
        <v>500</v>
      </c>
      <c r="L309" s="69">
        <v>500</v>
      </c>
    </row>
    <row r="310" spans="1:12" s="11" customFormat="1" ht="12" customHeight="1" x14ac:dyDescent="0.25">
      <c r="A310" s="160">
        <v>41</v>
      </c>
      <c r="B310" s="130"/>
      <c r="C310" s="192">
        <v>625005</v>
      </c>
      <c r="D310" s="163" t="s">
        <v>98</v>
      </c>
      <c r="E310" s="132"/>
      <c r="F310" s="69"/>
      <c r="G310" s="68">
        <v>358.85</v>
      </c>
      <c r="H310" s="70">
        <v>750</v>
      </c>
      <c r="I310" s="69">
        <v>1000</v>
      </c>
      <c r="J310" s="71">
        <v>550</v>
      </c>
      <c r="K310" s="69">
        <v>1000</v>
      </c>
      <c r="L310" s="69">
        <v>1000</v>
      </c>
    </row>
    <row r="311" spans="1:12" s="11" customFormat="1" ht="12" customHeight="1" x14ac:dyDescent="0.25">
      <c r="A311" s="160">
        <v>111</v>
      </c>
      <c r="B311" s="130"/>
      <c r="C311" s="192">
        <v>625007</v>
      </c>
      <c r="D311" s="163" t="s">
        <v>99</v>
      </c>
      <c r="E311" s="132"/>
      <c r="F311" s="69"/>
      <c r="G311" s="68">
        <v>1194.0999999999999</v>
      </c>
      <c r="H311" s="70">
        <v>1710</v>
      </c>
      <c r="I311" s="69">
        <v>1500</v>
      </c>
      <c r="J311" s="71">
        <v>2000</v>
      </c>
      <c r="K311" s="69">
        <v>1500</v>
      </c>
      <c r="L311" s="69">
        <v>1500</v>
      </c>
    </row>
    <row r="312" spans="1:12" s="11" customFormat="1" ht="12" customHeight="1" x14ac:dyDescent="0.25">
      <c r="A312" s="160">
        <v>41</v>
      </c>
      <c r="B312" s="130"/>
      <c r="C312" s="192">
        <v>625007</v>
      </c>
      <c r="D312" s="163" t="s">
        <v>99</v>
      </c>
      <c r="E312" s="132"/>
      <c r="F312" s="69"/>
      <c r="G312" s="68">
        <v>1704.76</v>
      </c>
      <c r="H312" s="70">
        <v>2290</v>
      </c>
      <c r="I312" s="69">
        <v>3500</v>
      </c>
      <c r="J312" s="71">
        <v>2000</v>
      </c>
      <c r="K312" s="69">
        <v>3500</v>
      </c>
      <c r="L312" s="69">
        <v>3500</v>
      </c>
    </row>
    <row r="313" spans="1:12" s="11" customFormat="1" ht="12" customHeight="1" x14ac:dyDescent="0.25">
      <c r="A313" s="160">
        <v>41</v>
      </c>
      <c r="B313" s="130"/>
      <c r="C313" s="192">
        <v>627</v>
      </c>
      <c r="D313" s="163" t="s">
        <v>100</v>
      </c>
      <c r="E313" s="132"/>
      <c r="F313" s="69"/>
      <c r="G313" s="68">
        <v>323.12</v>
      </c>
      <c r="H313" s="70">
        <v>750</v>
      </c>
      <c r="I313" s="69">
        <v>2000</v>
      </c>
      <c r="J313" s="71">
        <v>450</v>
      </c>
      <c r="K313" s="69">
        <v>2000</v>
      </c>
      <c r="L313" s="69">
        <v>2000</v>
      </c>
    </row>
    <row r="314" spans="1:12" ht="13.5" thickBot="1" x14ac:dyDescent="0.3">
      <c r="A314" s="213">
        <v>41</v>
      </c>
      <c r="B314" s="214">
        <v>637</v>
      </c>
      <c r="C314" s="254" t="s">
        <v>209</v>
      </c>
      <c r="D314" s="214" t="s">
        <v>129</v>
      </c>
      <c r="E314" s="217" t="s">
        <v>199</v>
      </c>
      <c r="F314" s="400">
        <v>894.33</v>
      </c>
      <c r="G314" s="401">
        <v>846.43</v>
      </c>
      <c r="H314" s="224">
        <v>1220</v>
      </c>
      <c r="I314" s="402">
        <v>1220</v>
      </c>
      <c r="J314" s="224">
        <v>1220</v>
      </c>
      <c r="K314" s="402">
        <v>1220</v>
      </c>
      <c r="L314" s="402">
        <v>1220</v>
      </c>
    </row>
    <row r="315" spans="1:12" ht="13.5" thickTop="1" x14ac:dyDescent="0.25">
      <c r="A315" s="255"/>
      <c r="B315" s="256"/>
      <c r="C315" s="257"/>
      <c r="D315" s="100"/>
      <c r="E315" s="124"/>
      <c r="F315" s="382">
        <f t="shared" ref="F315:G315" si="37">F293+F296+F314</f>
        <v>68509.8</v>
      </c>
      <c r="G315" s="384">
        <f t="shared" si="37"/>
        <v>76847.039999999994</v>
      </c>
      <c r="H315" s="409">
        <v>108920</v>
      </c>
      <c r="I315" s="382">
        <f>I293+I296+I314</f>
        <v>126410</v>
      </c>
      <c r="J315" s="386">
        <f>J293+J296+J314</f>
        <v>108620</v>
      </c>
      <c r="K315" s="382">
        <f>K293+K296+K314</f>
        <v>126410</v>
      </c>
      <c r="L315" s="382">
        <f>L293+L296+L314</f>
        <v>126410</v>
      </c>
    </row>
    <row r="316" spans="1:12" x14ac:dyDescent="0.25">
      <c r="A316" s="17"/>
      <c r="B316" s="17"/>
      <c r="C316" s="17"/>
      <c r="D316" s="17"/>
      <c r="E316" s="21"/>
      <c r="F316" s="353"/>
      <c r="G316" s="353"/>
      <c r="H316" s="353"/>
      <c r="I316" s="353"/>
      <c r="J316" s="353"/>
      <c r="K316" s="353"/>
      <c r="L316" s="353"/>
    </row>
    <row r="317" spans="1:12" s="4" customFormat="1" ht="15" customHeight="1" x14ac:dyDescent="0.25">
      <c r="A317" s="457" t="s">
        <v>18</v>
      </c>
      <c r="B317" s="461" t="s">
        <v>19</v>
      </c>
      <c r="C317" s="258"/>
      <c r="D317" s="491" t="s">
        <v>20</v>
      </c>
      <c r="E317" s="489" t="s">
        <v>21</v>
      </c>
      <c r="F317" s="465" t="s">
        <v>1</v>
      </c>
      <c r="G317" s="466"/>
      <c r="H317" s="479" t="s">
        <v>2</v>
      </c>
      <c r="I317" s="479"/>
      <c r="J317" s="479"/>
      <c r="K317" s="480"/>
      <c r="L317" s="481"/>
    </row>
    <row r="318" spans="1:12" s="4" customFormat="1" x14ac:dyDescent="0.25">
      <c r="A318" s="458"/>
      <c r="B318" s="462"/>
      <c r="C318" s="259"/>
      <c r="D318" s="492"/>
      <c r="E318" s="490"/>
      <c r="F318" s="355">
        <v>2017</v>
      </c>
      <c r="G318" s="359">
        <v>2018</v>
      </c>
      <c r="H318" s="372">
        <v>2019</v>
      </c>
      <c r="I318" s="358">
        <v>2020</v>
      </c>
      <c r="J318" s="359">
        <v>2021</v>
      </c>
      <c r="K318" s="358">
        <v>2021</v>
      </c>
      <c r="L318" s="358">
        <v>2022</v>
      </c>
    </row>
    <row r="319" spans="1:12" x14ac:dyDescent="0.25">
      <c r="A319" s="260"/>
      <c r="B319" s="22"/>
      <c r="C319" s="22"/>
      <c r="D319" s="17"/>
      <c r="E319" s="21"/>
      <c r="F319" s="353"/>
      <c r="G319" s="353"/>
      <c r="H319" s="353"/>
      <c r="I319" s="353"/>
      <c r="J319" s="353"/>
      <c r="K319" s="353"/>
      <c r="L319" s="353"/>
    </row>
    <row r="320" spans="1:12" x14ac:dyDescent="0.25">
      <c r="A320" s="185" t="s">
        <v>210</v>
      </c>
      <c r="B320" s="186" t="s">
        <v>211</v>
      </c>
      <c r="C320" s="186"/>
      <c r="D320" s="187"/>
      <c r="E320" s="21"/>
      <c r="F320" s="353"/>
      <c r="G320" s="353"/>
      <c r="H320" s="353"/>
      <c r="I320" s="353"/>
      <c r="J320" s="353"/>
      <c r="K320" s="353"/>
      <c r="L320" s="353"/>
    </row>
    <row r="321" spans="1:12" x14ac:dyDescent="0.25">
      <c r="A321" s="125">
        <v>41</v>
      </c>
      <c r="B321" s="154">
        <v>632</v>
      </c>
      <c r="C321" s="155"/>
      <c r="D321" s="188" t="s">
        <v>103</v>
      </c>
      <c r="E321" s="129" t="s">
        <v>203</v>
      </c>
      <c r="F321" s="380">
        <v>1367.51</v>
      </c>
      <c r="G321" s="392">
        <v>594</v>
      </c>
      <c r="H321" s="379">
        <v>1000</v>
      </c>
      <c r="I321" s="380">
        <f>SUM(I322:I323)</f>
        <v>1100</v>
      </c>
      <c r="J321" s="379">
        <v>1000</v>
      </c>
      <c r="K321" s="380">
        <f>SUM(K322:K323)</f>
        <v>1100</v>
      </c>
      <c r="L321" s="380">
        <f>SUM(L322:L323)</f>
        <v>1100</v>
      </c>
    </row>
    <row r="322" spans="1:12" x14ac:dyDescent="0.25">
      <c r="A322" s="160">
        <v>41</v>
      </c>
      <c r="B322" s="89"/>
      <c r="C322" s="162">
        <v>632001</v>
      </c>
      <c r="D322" s="261" t="s">
        <v>103</v>
      </c>
      <c r="E322" s="31"/>
      <c r="F322" s="69"/>
      <c r="G322" s="68">
        <v>594</v>
      </c>
      <c r="H322" s="70">
        <v>900</v>
      </c>
      <c r="I322" s="69">
        <v>1000</v>
      </c>
      <c r="J322" s="71">
        <v>900</v>
      </c>
      <c r="K322" s="69">
        <v>1000</v>
      </c>
      <c r="L322" s="69">
        <v>1000</v>
      </c>
    </row>
    <row r="323" spans="1:12" x14ac:dyDescent="0.25">
      <c r="A323" s="160">
        <v>41</v>
      </c>
      <c r="B323" s="89"/>
      <c r="C323" s="162">
        <v>632002</v>
      </c>
      <c r="D323" s="261" t="s">
        <v>105</v>
      </c>
      <c r="E323" s="31"/>
      <c r="F323" s="69"/>
      <c r="G323" s="68">
        <v>0</v>
      </c>
      <c r="H323" s="70">
        <v>100</v>
      </c>
      <c r="I323" s="69">
        <v>100</v>
      </c>
      <c r="J323" s="71">
        <v>100</v>
      </c>
      <c r="K323" s="69">
        <v>100</v>
      </c>
      <c r="L323" s="69">
        <v>100</v>
      </c>
    </row>
    <row r="324" spans="1:12" x14ac:dyDescent="0.25">
      <c r="A324" s="58">
        <v>41</v>
      </c>
      <c r="B324" s="61">
        <v>635</v>
      </c>
      <c r="C324" s="262" t="s">
        <v>182</v>
      </c>
      <c r="D324" s="190" t="s">
        <v>124</v>
      </c>
      <c r="E324" s="117" t="s">
        <v>193</v>
      </c>
      <c r="F324" s="366">
        <v>228.2</v>
      </c>
      <c r="G324" s="365">
        <v>386.36</v>
      </c>
      <c r="H324" s="46">
        <v>0</v>
      </c>
      <c r="I324" s="364">
        <v>2000</v>
      </c>
      <c r="J324" s="46">
        <v>2000</v>
      </c>
      <c r="K324" s="364">
        <v>2000</v>
      </c>
      <c r="L324" s="364">
        <v>2000</v>
      </c>
    </row>
    <row r="325" spans="1:12" ht="29.25" customHeight="1" x14ac:dyDescent="0.25">
      <c r="A325" s="58">
        <v>41</v>
      </c>
      <c r="B325" s="61">
        <v>637</v>
      </c>
      <c r="C325" s="159"/>
      <c r="D325" s="190" t="s">
        <v>129</v>
      </c>
      <c r="E325" s="117" t="s">
        <v>212</v>
      </c>
      <c r="F325" s="366">
        <v>2559.12</v>
      </c>
      <c r="G325" s="365">
        <v>4443.62</v>
      </c>
      <c r="H325" s="46">
        <v>4000</v>
      </c>
      <c r="I325" s="364">
        <f>SUM(I326:I327)</f>
        <v>4000</v>
      </c>
      <c r="J325" s="46">
        <v>5000</v>
      </c>
      <c r="K325" s="364">
        <f t="shared" ref="K325:L325" si="38">SUM(K326:K327)</f>
        <v>4000</v>
      </c>
      <c r="L325" s="364">
        <f t="shared" si="38"/>
        <v>4000</v>
      </c>
    </row>
    <row r="326" spans="1:12" s="11" customFormat="1" ht="12" customHeight="1" x14ac:dyDescent="0.25">
      <c r="A326" s="160"/>
      <c r="B326" s="161"/>
      <c r="C326" s="162">
        <v>637015</v>
      </c>
      <c r="D326" s="261" t="s">
        <v>195</v>
      </c>
      <c r="E326" s="31"/>
      <c r="F326" s="69"/>
      <c r="G326" s="68">
        <v>132.41999999999999</v>
      </c>
      <c r="H326" s="70">
        <v>150</v>
      </c>
      <c r="I326" s="69">
        <v>150</v>
      </c>
      <c r="J326" s="71">
        <v>150</v>
      </c>
      <c r="K326" s="69">
        <v>150</v>
      </c>
      <c r="L326" s="69">
        <v>150</v>
      </c>
    </row>
    <row r="327" spans="1:12" s="11" customFormat="1" ht="12" customHeight="1" x14ac:dyDescent="0.25">
      <c r="A327" s="160"/>
      <c r="B327" s="161"/>
      <c r="C327" s="162">
        <v>637027</v>
      </c>
      <c r="D327" s="261" t="s">
        <v>141</v>
      </c>
      <c r="E327" s="31"/>
      <c r="F327" s="69"/>
      <c r="G327" s="68">
        <v>4311.2</v>
      </c>
      <c r="H327" s="70">
        <v>3850</v>
      </c>
      <c r="I327" s="69">
        <v>3850</v>
      </c>
      <c r="J327" s="71">
        <v>4850</v>
      </c>
      <c r="K327" s="69">
        <v>3850</v>
      </c>
      <c r="L327" s="69">
        <v>3850</v>
      </c>
    </row>
    <row r="328" spans="1:12" ht="36.75" customHeight="1" thickBot="1" x14ac:dyDescent="0.3">
      <c r="A328" s="213">
        <v>41</v>
      </c>
      <c r="B328" s="216">
        <v>642</v>
      </c>
      <c r="C328" s="263" t="s">
        <v>178</v>
      </c>
      <c r="D328" s="223" t="s">
        <v>145</v>
      </c>
      <c r="E328" s="217" t="s">
        <v>213</v>
      </c>
      <c r="F328" s="400">
        <v>3683.22</v>
      </c>
      <c r="G328" s="401">
        <v>3594.14</v>
      </c>
      <c r="H328" s="264">
        <v>4000</v>
      </c>
      <c r="I328" s="402">
        <v>3000</v>
      </c>
      <c r="J328" s="224">
        <v>3000</v>
      </c>
      <c r="K328" s="402">
        <v>3000</v>
      </c>
      <c r="L328" s="402">
        <v>3000</v>
      </c>
    </row>
    <row r="329" spans="1:12" ht="13.5" thickTop="1" x14ac:dyDescent="0.25">
      <c r="A329" s="98"/>
      <c r="B329" s="101"/>
      <c r="C329" s="184"/>
      <c r="D329" s="201"/>
      <c r="E329" s="124"/>
      <c r="F329" s="382">
        <f>F321+F324+F325+F328</f>
        <v>7838.0499999999993</v>
      </c>
      <c r="G329" s="384">
        <f t="shared" ref="G329:J329" si="39">G321+G324+G325+G328</f>
        <v>9018.119999999999</v>
      </c>
      <c r="H329" s="409">
        <v>9000</v>
      </c>
      <c r="I329" s="382">
        <f t="shared" si="39"/>
        <v>10100</v>
      </c>
      <c r="J329" s="386">
        <f t="shared" si="39"/>
        <v>11000</v>
      </c>
      <c r="K329" s="382">
        <f t="shared" ref="K329:L329" si="40">K321+K324+K325+K328</f>
        <v>10100</v>
      </c>
      <c r="L329" s="382">
        <f t="shared" si="40"/>
        <v>10100</v>
      </c>
    </row>
    <row r="330" spans="1:12" x14ac:dyDescent="0.25">
      <c r="A330" s="17"/>
      <c r="B330" s="17"/>
      <c r="C330" s="17"/>
      <c r="D330" s="17"/>
      <c r="E330" s="21"/>
      <c r="F330" s="353"/>
      <c r="G330" s="353"/>
      <c r="H330" s="353"/>
      <c r="I330" s="353"/>
      <c r="J330" s="353"/>
      <c r="K330" s="353"/>
      <c r="L330" s="353"/>
    </row>
    <row r="331" spans="1:12" x14ac:dyDescent="0.25">
      <c r="A331" s="185" t="s">
        <v>214</v>
      </c>
      <c r="B331" s="186" t="s">
        <v>215</v>
      </c>
      <c r="C331" s="186"/>
      <c r="D331" s="187"/>
      <c r="E331" s="21"/>
      <c r="F331" s="353"/>
      <c r="G331" s="353"/>
      <c r="H331" s="353"/>
      <c r="I331" s="353"/>
      <c r="J331" s="353"/>
      <c r="K331" s="353"/>
      <c r="L331" s="353"/>
    </row>
    <row r="332" spans="1:12" ht="22.5" x14ac:dyDescent="0.25">
      <c r="A332" s="125">
        <v>41</v>
      </c>
      <c r="B332" s="154">
        <v>632</v>
      </c>
      <c r="C332" s="155"/>
      <c r="D332" s="155" t="s">
        <v>103</v>
      </c>
      <c r="E332" s="129" t="s">
        <v>172</v>
      </c>
      <c r="F332" s="380">
        <v>6990.9</v>
      </c>
      <c r="G332" s="410">
        <v>7913.63</v>
      </c>
      <c r="H332" s="379">
        <v>8350</v>
      </c>
      <c r="I332" s="380">
        <f>SUM(I333:I334)</f>
        <v>8350</v>
      </c>
      <c r="J332" s="379">
        <v>8350</v>
      </c>
      <c r="K332" s="380">
        <f>SUM(K333:K334)</f>
        <v>8350</v>
      </c>
      <c r="L332" s="380">
        <f>SUM(L333:L334)</f>
        <v>8350</v>
      </c>
    </row>
    <row r="333" spans="1:12" x14ac:dyDescent="0.25">
      <c r="A333" s="160">
        <v>41</v>
      </c>
      <c r="B333" s="89"/>
      <c r="C333" s="162">
        <v>632001</v>
      </c>
      <c r="D333" s="261" t="s">
        <v>103</v>
      </c>
      <c r="E333" s="31"/>
      <c r="F333" s="69"/>
      <c r="G333" s="265">
        <v>7748.21</v>
      </c>
      <c r="H333" s="70">
        <v>8000</v>
      </c>
      <c r="I333" s="69">
        <v>8000</v>
      </c>
      <c r="J333" s="71">
        <v>8000</v>
      </c>
      <c r="K333" s="69">
        <v>8000</v>
      </c>
      <c r="L333" s="69">
        <v>8000</v>
      </c>
    </row>
    <row r="334" spans="1:12" x14ac:dyDescent="0.25">
      <c r="A334" s="160">
        <v>41</v>
      </c>
      <c r="B334" s="89"/>
      <c r="C334" s="162">
        <v>632002</v>
      </c>
      <c r="D334" s="261" t="s">
        <v>105</v>
      </c>
      <c r="E334" s="31"/>
      <c r="F334" s="69"/>
      <c r="G334" s="265">
        <v>165.42</v>
      </c>
      <c r="H334" s="70">
        <v>350</v>
      </c>
      <c r="I334" s="69">
        <v>350</v>
      </c>
      <c r="J334" s="71">
        <v>350</v>
      </c>
      <c r="K334" s="69">
        <v>350</v>
      </c>
      <c r="L334" s="69">
        <v>350</v>
      </c>
    </row>
    <row r="335" spans="1:12" ht="12" customHeight="1" x14ac:dyDescent="0.25">
      <c r="A335" s="58">
        <v>41</v>
      </c>
      <c r="B335" s="61">
        <v>633</v>
      </c>
      <c r="C335" s="266"/>
      <c r="D335" s="159" t="s">
        <v>108</v>
      </c>
      <c r="E335" s="117" t="s">
        <v>216</v>
      </c>
      <c r="F335" s="366">
        <v>208.77</v>
      </c>
      <c r="G335" s="411">
        <v>304.07</v>
      </c>
      <c r="H335" s="46">
        <v>5300</v>
      </c>
      <c r="I335" s="364">
        <f>SUM(I336:I338)</f>
        <v>5800</v>
      </c>
      <c r="J335" s="46">
        <v>300</v>
      </c>
      <c r="K335" s="364">
        <f>SUM(K336:K338)</f>
        <v>5800</v>
      </c>
      <c r="L335" s="364">
        <f>SUM(L336:L338)</f>
        <v>5800</v>
      </c>
    </row>
    <row r="336" spans="1:12" ht="12" customHeight="1" x14ac:dyDescent="0.25">
      <c r="A336" s="63">
        <v>41</v>
      </c>
      <c r="B336" s="89"/>
      <c r="C336" s="163">
        <v>633006</v>
      </c>
      <c r="D336" s="261" t="s">
        <v>113</v>
      </c>
      <c r="E336" s="31"/>
      <c r="F336" s="69"/>
      <c r="G336" s="265"/>
      <c r="H336" s="70">
        <v>5000</v>
      </c>
      <c r="I336" s="72">
        <v>5000</v>
      </c>
      <c r="J336" s="71">
        <v>270</v>
      </c>
      <c r="K336" s="72">
        <v>5000</v>
      </c>
      <c r="L336" s="72">
        <v>5000</v>
      </c>
    </row>
    <row r="337" spans="1:12" ht="12" customHeight="1" x14ac:dyDescent="0.25">
      <c r="A337" s="63">
        <v>72</v>
      </c>
      <c r="B337" s="89"/>
      <c r="C337" s="163">
        <v>633006</v>
      </c>
      <c r="D337" s="261" t="s">
        <v>113</v>
      </c>
      <c r="E337" s="31"/>
      <c r="F337" s="69"/>
      <c r="G337" s="265"/>
      <c r="H337" s="70">
        <v>0</v>
      </c>
      <c r="I337" s="69">
        <v>500</v>
      </c>
      <c r="J337" s="71">
        <v>270</v>
      </c>
      <c r="K337" s="69">
        <v>500</v>
      </c>
      <c r="L337" s="69">
        <v>500</v>
      </c>
    </row>
    <row r="338" spans="1:12" ht="12" customHeight="1" x14ac:dyDescent="0.25">
      <c r="A338" s="63">
        <v>41</v>
      </c>
      <c r="B338" s="89"/>
      <c r="C338" s="163">
        <v>633009</v>
      </c>
      <c r="D338" s="261" t="s">
        <v>114</v>
      </c>
      <c r="E338" s="31"/>
      <c r="F338" s="69"/>
      <c r="G338" s="265"/>
      <c r="H338" s="70">
        <v>300</v>
      </c>
      <c r="I338" s="69">
        <v>300</v>
      </c>
      <c r="J338" s="71">
        <v>270</v>
      </c>
      <c r="K338" s="69">
        <v>300</v>
      </c>
      <c r="L338" s="69">
        <v>300</v>
      </c>
    </row>
    <row r="339" spans="1:12" ht="35.25" customHeight="1" x14ac:dyDescent="0.25">
      <c r="A339" s="58">
        <v>41.72</v>
      </c>
      <c r="B339" s="61">
        <v>637</v>
      </c>
      <c r="C339" s="267"/>
      <c r="D339" s="159" t="s">
        <v>129</v>
      </c>
      <c r="E339" s="117" t="s">
        <v>217</v>
      </c>
      <c r="F339" s="366">
        <v>7984.95</v>
      </c>
      <c r="G339" s="411">
        <v>5429.88</v>
      </c>
      <c r="H339" s="46">
        <v>7900</v>
      </c>
      <c r="I339" s="72">
        <f>SUM(I340:I343)</f>
        <v>8750</v>
      </c>
      <c r="J339" s="46">
        <v>15800</v>
      </c>
      <c r="K339" s="72">
        <f>SUM(K340:K343)</f>
        <v>8750</v>
      </c>
      <c r="L339" s="72">
        <f>SUM(L340:L343)</f>
        <v>8750</v>
      </c>
    </row>
    <row r="340" spans="1:12" s="11" customFormat="1" ht="12" customHeight="1" x14ac:dyDescent="0.25">
      <c r="A340" s="268">
        <v>41</v>
      </c>
      <c r="B340" s="239"/>
      <c r="C340" s="240">
        <v>637004</v>
      </c>
      <c r="D340" s="269" t="s">
        <v>132</v>
      </c>
      <c r="E340" s="270"/>
      <c r="F340" s="53"/>
      <c r="G340" s="271">
        <v>3555.7</v>
      </c>
      <c r="H340" s="70">
        <v>5350</v>
      </c>
      <c r="I340" s="53">
        <v>5000</v>
      </c>
      <c r="J340" s="229">
        <v>12050</v>
      </c>
      <c r="K340" s="53">
        <v>5000</v>
      </c>
      <c r="L340" s="53">
        <v>5000</v>
      </c>
    </row>
    <row r="341" spans="1:12" s="11" customFormat="1" ht="12" customHeight="1" x14ac:dyDescent="0.25">
      <c r="A341" s="268">
        <v>72</v>
      </c>
      <c r="B341" s="239"/>
      <c r="C341" s="240">
        <v>637004</v>
      </c>
      <c r="D341" s="269" t="s">
        <v>132</v>
      </c>
      <c r="E341" s="270"/>
      <c r="F341" s="53"/>
      <c r="G341" s="271">
        <v>1200</v>
      </c>
      <c r="H341" s="70">
        <v>1800</v>
      </c>
      <c r="I341" s="53">
        <v>3000</v>
      </c>
      <c r="J341" s="229">
        <v>3000</v>
      </c>
      <c r="K341" s="53">
        <v>3000</v>
      </c>
      <c r="L341" s="53">
        <v>3000</v>
      </c>
    </row>
    <row r="342" spans="1:12" s="11" customFormat="1" ht="12" customHeight="1" x14ac:dyDescent="0.25">
      <c r="A342" s="268"/>
      <c r="B342" s="239"/>
      <c r="C342" s="240">
        <v>637015</v>
      </c>
      <c r="D342" s="269" t="s">
        <v>195</v>
      </c>
      <c r="E342" s="270"/>
      <c r="F342" s="53"/>
      <c r="G342" s="271">
        <v>93.58</v>
      </c>
      <c r="H342" s="70">
        <v>150</v>
      </c>
      <c r="I342" s="53">
        <v>150</v>
      </c>
      <c r="J342" s="229">
        <v>150</v>
      </c>
      <c r="K342" s="53">
        <v>150</v>
      </c>
      <c r="L342" s="53">
        <v>150</v>
      </c>
    </row>
    <row r="343" spans="1:12" s="11" customFormat="1" ht="12" customHeight="1" x14ac:dyDescent="0.25">
      <c r="A343" s="167"/>
      <c r="B343" s="168"/>
      <c r="C343" s="169">
        <v>637027</v>
      </c>
      <c r="D343" s="272" t="s">
        <v>141</v>
      </c>
      <c r="E343" s="273"/>
      <c r="F343" s="139"/>
      <c r="G343" s="274">
        <v>580.6</v>
      </c>
      <c r="H343" s="275">
        <v>600</v>
      </c>
      <c r="I343" s="276">
        <v>600</v>
      </c>
      <c r="J343" s="178">
        <v>600</v>
      </c>
      <c r="K343" s="276">
        <v>600</v>
      </c>
      <c r="L343" s="276">
        <v>600</v>
      </c>
    </row>
    <row r="344" spans="1:12" ht="13.5" thickBot="1" x14ac:dyDescent="0.3">
      <c r="A344" s="203">
        <v>41</v>
      </c>
      <c r="B344" s="204">
        <v>642</v>
      </c>
      <c r="C344" s="277" t="s">
        <v>178</v>
      </c>
      <c r="D344" s="278" t="s">
        <v>145</v>
      </c>
      <c r="E344" s="207" t="s">
        <v>218</v>
      </c>
      <c r="F344" s="395">
        <v>0</v>
      </c>
      <c r="G344" s="412">
        <v>0</v>
      </c>
      <c r="H344" s="279">
        <v>1000</v>
      </c>
      <c r="I344" s="413">
        <v>1000</v>
      </c>
      <c r="J344" s="396">
        <v>1000</v>
      </c>
      <c r="K344" s="413">
        <v>1000</v>
      </c>
      <c r="L344" s="413">
        <v>1000</v>
      </c>
    </row>
    <row r="345" spans="1:12" ht="13.5" thickTop="1" x14ac:dyDescent="0.25">
      <c r="A345" s="98"/>
      <c r="B345" s="101"/>
      <c r="C345" s="184"/>
      <c r="D345" s="184"/>
      <c r="E345" s="124"/>
      <c r="F345" s="382">
        <f t="shared" ref="F345:J345" si="41">F332+F335+F339+F344</f>
        <v>15184.619999999999</v>
      </c>
      <c r="G345" s="398">
        <f t="shared" si="41"/>
        <v>13647.580000000002</v>
      </c>
      <c r="H345" s="409">
        <v>22550</v>
      </c>
      <c r="I345" s="382">
        <f t="shared" si="41"/>
        <v>23900</v>
      </c>
      <c r="J345" s="386">
        <f t="shared" si="41"/>
        <v>25450</v>
      </c>
      <c r="K345" s="382">
        <f t="shared" ref="K345:L345" si="42">K332+K335+K339+K344</f>
        <v>23900</v>
      </c>
      <c r="L345" s="382">
        <f t="shared" si="42"/>
        <v>23900</v>
      </c>
    </row>
    <row r="346" spans="1:12" x14ac:dyDescent="0.25">
      <c r="A346" s="17"/>
      <c r="B346" s="17"/>
      <c r="C346" s="17"/>
      <c r="D346" s="17"/>
      <c r="E346" s="21"/>
      <c r="F346" s="353"/>
      <c r="G346" s="353"/>
      <c r="H346" s="353"/>
      <c r="I346" s="353"/>
      <c r="J346" s="353"/>
      <c r="K346" s="353"/>
      <c r="L346" s="353"/>
    </row>
    <row r="347" spans="1:12" x14ac:dyDescent="0.25">
      <c r="A347" s="185" t="s">
        <v>219</v>
      </c>
      <c r="B347" s="186" t="s">
        <v>220</v>
      </c>
      <c r="C347" s="186"/>
      <c r="D347" s="187"/>
      <c r="E347" s="21"/>
      <c r="F347" s="353"/>
      <c r="G347" s="353"/>
      <c r="H347" s="353"/>
      <c r="I347" s="353"/>
      <c r="J347" s="353"/>
      <c r="K347" s="353"/>
      <c r="L347" s="353"/>
    </row>
    <row r="348" spans="1:12" ht="13.5" thickBot="1" x14ac:dyDescent="0.3">
      <c r="A348" s="203">
        <v>41</v>
      </c>
      <c r="B348" s="204">
        <v>635</v>
      </c>
      <c r="C348" s="280" t="s">
        <v>182</v>
      </c>
      <c r="D348" s="206" t="s">
        <v>124</v>
      </c>
      <c r="E348" s="207" t="s">
        <v>193</v>
      </c>
      <c r="F348" s="397">
        <v>693.13</v>
      </c>
      <c r="G348" s="414">
        <v>0</v>
      </c>
      <c r="H348" s="396">
        <v>1000</v>
      </c>
      <c r="I348" s="397">
        <v>1000</v>
      </c>
      <c r="J348" s="396">
        <v>1000</v>
      </c>
      <c r="K348" s="397">
        <v>1000</v>
      </c>
      <c r="L348" s="397">
        <v>1000</v>
      </c>
    </row>
    <row r="349" spans="1:12" ht="13.5" thickTop="1" x14ac:dyDescent="0.25">
      <c r="A349" s="98"/>
      <c r="B349" s="101"/>
      <c r="C349" s="184"/>
      <c r="D349" s="184"/>
      <c r="E349" s="124"/>
      <c r="F349" s="382">
        <f>SUM(F348)</f>
        <v>693.13</v>
      </c>
      <c r="G349" s="393">
        <v>0</v>
      </c>
      <c r="H349" s="394">
        <v>1000</v>
      </c>
      <c r="I349" s="382">
        <f>SUM(I348)</f>
        <v>1000</v>
      </c>
      <c r="J349" s="404">
        <f>SUM(J348)</f>
        <v>1000</v>
      </c>
      <c r="K349" s="382">
        <f>SUM(K348)</f>
        <v>1000</v>
      </c>
      <c r="L349" s="382">
        <f>SUM(L348)</f>
        <v>1000</v>
      </c>
    </row>
    <row r="350" spans="1:12" x14ac:dyDescent="0.25">
      <c r="A350" s="17"/>
      <c r="B350" s="17"/>
      <c r="C350" s="17"/>
      <c r="D350" s="17"/>
      <c r="E350" s="21"/>
      <c r="F350" s="353"/>
      <c r="G350" s="353"/>
      <c r="H350" s="353"/>
      <c r="I350" s="353"/>
      <c r="J350" s="353"/>
      <c r="K350" s="353"/>
      <c r="L350" s="353"/>
    </row>
    <row r="351" spans="1:12" x14ac:dyDescent="0.25">
      <c r="A351" s="185" t="s">
        <v>221</v>
      </c>
      <c r="B351" s="186" t="s">
        <v>222</v>
      </c>
      <c r="C351" s="186"/>
      <c r="D351" s="187"/>
      <c r="E351" s="21"/>
      <c r="F351" s="353"/>
      <c r="G351" s="353"/>
      <c r="H351" s="353"/>
      <c r="I351" s="353"/>
      <c r="J351" s="353"/>
      <c r="K351" s="353"/>
      <c r="L351" s="353"/>
    </row>
    <row r="352" spans="1:12" x14ac:dyDescent="0.25">
      <c r="A352" s="125">
        <v>41</v>
      </c>
      <c r="B352" s="154">
        <v>632</v>
      </c>
      <c r="C352" s="281" t="s">
        <v>202</v>
      </c>
      <c r="D352" s="155" t="s">
        <v>103</v>
      </c>
      <c r="E352" s="129" t="s">
        <v>203</v>
      </c>
      <c r="F352" s="380">
        <v>302.93</v>
      </c>
      <c r="G352" s="410">
        <v>341</v>
      </c>
      <c r="H352" s="379">
        <v>420</v>
      </c>
      <c r="I352" s="380">
        <v>420</v>
      </c>
      <c r="J352" s="379">
        <v>420</v>
      </c>
      <c r="K352" s="380">
        <v>420</v>
      </c>
      <c r="L352" s="380">
        <v>420</v>
      </c>
    </row>
    <row r="353" spans="1:12" ht="21.75" customHeight="1" x14ac:dyDescent="0.25">
      <c r="A353" s="58">
        <v>41</v>
      </c>
      <c r="B353" s="61">
        <v>637</v>
      </c>
      <c r="C353" s="282" t="s">
        <v>182</v>
      </c>
      <c r="D353" s="159" t="s">
        <v>129</v>
      </c>
      <c r="E353" s="117" t="s">
        <v>223</v>
      </c>
      <c r="F353" s="366">
        <v>164.72</v>
      </c>
      <c r="G353" s="411">
        <v>30.84</v>
      </c>
      <c r="H353" s="415">
        <v>250</v>
      </c>
      <c r="I353" s="366">
        <f>SUM(I354:I355)</f>
        <v>250</v>
      </c>
      <c r="J353" s="290">
        <v>250</v>
      </c>
      <c r="K353" s="366">
        <f>SUM(K354:K355)</f>
        <v>250</v>
      </c>
      <c r="L353" s="366">
        <f>SUM(L354:L355)</f>
        <v>250</v>
      </c>
    </row>
    <row r="354" spans="1:12" s="11" customFormat="1" ht="12" customHeight="1" x14ac:dyDescent="0.25">
      <c r="A354" s="268"/>
      <c r="B354" s="239"/>
      <c r="C354" s="240">
        <v>637004</v>
      </c>
      <c r="D354" s="228" t="s">
        <v>132</v>
      </c>
      <c r="E354" s="158"/>
      <c r="F354" s="53"/>
      <c r="G354" s="271">
        <v>14.82</v>
      </c>
      <c r="H354" s="416">
        <v>150</v>
      </c>
      <c r="I354" s="69">
        <v>150</v>
      </c>
      <c r="J354" s="229">
        <v>150</v>
      </c>
      <c r="K354" s="69">
        <v>150</v>
      </c>
      <c r="L354" s="69">
        <v>150</v>
      </c>
    </row>
    <row r="355" spans="1:12" s="11" customFormat="1" ht="12" customHeight="1" thickBot="1" x14ac:dyDescent="0.3">
      <c r="A355" s="179"/>
      <c r="B355" s="180"/>
      <c r="C355" s="283">
        <v>637015</v>
      </c>
      <c r="D355" s="182" t="s">
        <v>195</v>
      </c>
      <c r="E355" s="122"/>
      <c r="F355" s="94"/>
      <c r="G355" s="284">
        <v>16.02</v>
      </c>
      <c r="H355" s="230">
        <v>100</v>
      </c>
      <c r="I355" s="94">
        <v>100</v>
      </c>
      <c r="J355" s="183">
        <v>100</v>
      </c>
      <c r="K355" s="94">
        <v>100</v>
      </c>
      <c r="L355" s="94">
        <v>100</v>
      </c>
    </row>
    <row r="356" spans="1:12" ht="13.5" thickTop="1" x14ac:dyDescent="0.25">
      <c r="A356" s="98"/>
      <c r="B356" s="99"/>
      <c r="C356" s="100"/>
      <c r="D356" s="100"/>
      <c r="E356" s="124"/>
      <c r="F356" s="382">
        <f>F352+F353</f>
        <v>467.65</v>
      </c>
      <c r="G356" s="398">
        <f>G352+G353</f>
        <v>371.84</v>
      </c>
      <c r="H356" s="409">
        <v>670</v>
      </c>
      <c r="I356" s="382">
        <f t="shared" ref="I356:J356" si="43">I352+I353</f>
        <v>670</v>
      </c>
      <c r="J356" s="386">
        <f t="shared" si="43"/>
        <v>670</v>
      </c>
      <c r="K356" s="382">
        <f t="shared" ref="K356:L356" si="44">K352+K353</f>
        <v>670</v>
      </c>
      <c r="L356" s="382">
        <f t="shared" si="44"/>
        <v>670</v>
      </c>
    </row>
    <row r="357" spans="1:12" x14ac:dyDescent="0.25">
      <c r="A357" s="17"/>
      <c r="B357" s="17"/>
      <c r="C357" s="17"/>
      <c r="D357" s="17"/>
      <c r="E357" s="21"/>
      <c r="F357" s="405"/>
      <c r="G357" s="405"/>
      <c r="H357" s="405"/>
      <c r="I357" s="405"/>
      <c r="J357" s="405"/>
      <c r="K357" s="405"/>
      <c r="L357" s="405"/>
    </row>
    <row r="358" spans="1:12" x14ac:dyDescent="0.25">
      <c r="A358" s="185" t="s">
        <v>224</v>
      </c>
      <c r="B358" s="186" t="s">
        <v>225</v>
      </c>
      <c r="C358" s="186"/>
      <c r="D358" s="187"/>
      <c r="E358" s="21"/>
      <c r="F358" s="353"/>
      <c r="G358" s="353"/>
      <c r="H358" s="353"/>
      <c r="I358" s="353"/>
      <c r="J358" s="353"/>
      <c r="K358" s="353"/>
      <c r="L358" s="353"/>
    </row>
    <row r="359" spans="1:12" ht="25.5" customHeight="1" x14ac:dyDescent="0.25">
      <c r="A359" s="125">
        <v>41</v>
      </c>
      <c r="B359" s="285">
        <v>611</v>
      </c>
      <c r="C359" s="286"/>
      <c r="D359" s="155" t="s">
        <v>88</v>
      </c>
      <c r="E359" s="287" t="s">
        <v>89</v>
      </c>
      <c r="F359" s="417">
        <v>42518.239999999998</v>
      </c>
      <c r="G359" s="418">
        <v>44429.9</v>
      </c>
      <c r="H359" s="379">
        <v>49650</v>
      </c>
      <c r="I359" s="417">
        <v>59533</v>
      </c>
      <c r="J359" s="419">
        <v>49720</v>
      </c>
      <c r="K359" s="417">
        <v>59533</v>
      </c>
      <c r="L359" s="417">
        <v>59533</v>
      </c>
    </row>
    <row r="360" spans="1:12" ht="25.5" customHeight="1" x14ac:dyDescent="0.25">
      <c r="A360" s="5" t="s">
        <v>286</v>
      </c>
      <c r="B360" s="61">
        <v>611</v>
      </c>
      <c r="C360" s="190"/>
      <c r="D360" s="267" t="s">
        <v>88</v>
      </c>
      <c r="E360" s="117" t="s">
        <v>89</v>
      </c>
      <c r="F360" s="366"/>
      <c r="G360" s="290"/>
      <c r="H360" s="46">
        <v>70</v>
      </c>
      <c r="I360" s="364">
        <v>100</v>
      </c>
      <c r="J360" s="290"/>
      <c r="K360" s="364">
        <v>100</v>
      </c>
      <c r="L360" s="364">
        <v>100</v>
      </c>
    </row>
    <row r="361" spans="1:12" ht="50.1" customHeight="1" x14ac:dyDescent="0.25">
      <c r="A361" s="58">
        <v>41</v>
      </c>
      <c r="B361" s="61">
        <v>620</v>
      </c>
      <c r="C361" s="159"/>
      <c r="D361" s="159" t="s">
        <v>90</v>
      </c>
      <c r="E361" s="117" t="s">
        <v>153</v>
      </c>
      <c r="F361" s="366">
        <v>16009.6</v>
      </c>
      <c r="G361" s="365">
        <v>16548.939999999999</v>
      </c>
      <c r="H361" s="46">
        <v>18494</v>
      </c>
      <c r="I361" s="366">
        <f>SUM(I362:I370)</f>
        <v>22175</v>
      </c>
      <c r="J361" s="290">
        <v>18520</v>
      </c>
      <c r="K361" s="366">
        <f>SUM(K362:K370)</f>
        <v>22175</v>
      </c>
      <c r="L361" s="366">
        <f>SUM(L362:L370)</f>
        <v>22175</v>
      </c>
    </row>
    <row r="362" spans="1:12" s="11" customFormat="1" ht="12" customHeight="1" x14ac:dyDescent="0.25">
      <c r="A362" s="160"/>
      <c r="B362" s="161"/>
      <c r="C362" s="162">
        <v>621</v>
      </c>
      <c r="D362" s="163" t="s">
        <v>92</v>
      </c>
      <c r="E362" s="132"/>
      <c r="F362" s="77"/>
      <c r="G362" s="68">
        <v>4259.01</v>
      </c>
      <c r="H362" s="70">
        <v>4633</v>
      </c>
      <c r="I362" s="69">
        <v>5200</v>
      </c>
      <c r="J362" s="71">
        <v>4640</v>
      </c>
      <c r="K362" s="69">
        <v>5200</v>
      </c>
      <c r="L362" s="69">
        <v>5200</v>
      </c>
    </row>
    <row r="363" spans="1:12" s="11" customFormat="1" ht="12" customHeight="1" x14ac:dyDescent="0.25">
      <c r="A363" s="160"/>
      <c r="B363" s="161"/>
      <c r="C363" s="162">
        <v>623</v>
      </c>
      <c r="D363" s="163" t="s">
        <v>93</v>
      </c>
      <c r="E363" s="132"/>
      <c r="F363" s="77"/>
      <c r="G363" s="173"/>
      <c r="H363" s="70">
        <v>0</v>
      </c>
      <c r="I363" s="69"/>
      <c r="J363" s="71"/>
      <c r="K363" s="69"/>
      <c r="L363" s="69"/>
    </row>
    <row r="364" spans="1:12" s="11" customFormat="1" ht="12" customHeight="1" x14ac:dyDescent="0.25">
      <c r="A364" s="160"/>
      <c r="B364" s="161"/>
      <c r="C364" s="162">
        <v>625001</v>
      </c>
      <c r="D364" s="163" t="s">
        <v>94</v>
      </c>
      <c r="E364" s="132"/>
      <c r="F364" s="77"/>
      <c r="G364" s="68">
        <v>610.53</v>
      </c>
      <c r="H364" s="70">
        <v>799</v>
      </c>
      <c r="I364" s="69">
        <v>1000</v>
      </c>
      <c r="J364" s="71">
        <v>800</v>
      </c>
      <c r="K364" s="69">
        <v>1000</v>
      </c>
      <c r="L364" s="69">
        <v>1000</v>
      </c>
    </row>
    <row r="365" spans="1:12" s="11" customFormat="1" ht="12" customHeight="1" x14ac:dyDescent="0.25">
      <c r="A365" s="160"/>
      <c r="B365" s="161"/>
      <c r="C365" s="162">
        <v>625002</v>
      </c>
      <c r="D365" s="163" t="s">
        <v>95</v>
      </c>
      <c r="E365" s="132"/>
      <c r="F365" s="77"/>
      <c r="G365" s="68">
        <v>6107.15</v>
      </c>
      <c r="H365" s="70">
        <v>6370</v>
      </c>
      <c r="I365" s="69">
        <v>7000</v>
      </c>
      <c r="J365" s="71">
        <v>6380</v>
      </c>
      <c r="K365" s="69">
        <v>7000</v>
      </c>
      <c r="L365" s="69">
        <v>7000</v>
      </c>
    </row>
    <row r="366" spans="1:12" s="11" customFormat="1" ht="12" customHeight="1" x14ac:dyDescent="0.25">
      <c r="A366" s="160"/>
      <c r="B366" s="161"/>
      <c r="C366" s="162">
        <v>625003</v>
      </c>
      <c r="D366" s="163" t="s">
        <v>96</v>
      </c>
      <c r="E366" s="132"/>
      <c r="F366" s="77"/>
      <c r="G366" s="68">
        <v>348.77</v>
      </c>
      <c r="H366" s="70">
        <v>499</v>
      </c>
      <c r="I366" s="69">
        <v>700</v>
      </c>
      <c r="J366" s="71">
        <v>500</v>
      </c>
      <c r="K366" s="69">
        <v>700</v>
      </c>
      <c r="L366" s="69">
        <v>700</v>
      </c>
    </row>
    <row r="367" spans="1:12" s="11" customFormat="1" ht="12" customHeight="1" x14ac:dyDescent="0.25">
      <c r="A367" s="160"/>
      <c r="B367" s="161"/>
      <c r="C367" s="162">
        <v>625004</v>
      </c>
      <c r="D367" s="163" t="s">
        <v>97</v>
      </c>
      <c r="E367" s="132"/>
      <c r="F367" s="77"/>
      <c r="G367" s="68">
        <v>1308.56</v>
      </c>
      <c r="H367" s="70">
        <v>1498</v>
      </c>
      <c r="I367" s="69">
        <v>2000</v>
      </c>
      <c r="J367" s="71">
        <v>1500</v>
      </c>
      <c r="K367" s="69">
        <v>2000</v>
      </c>
      <c r="L367" s="69">
        <v>2000</v>
      </c>
    </row>
    <row r="368" spans="1:12" s="11" customFormat="1" ht="12" customHeight="1" x14ac:dyDescent="0.25">
      <c r="A368" s="160"/>
      <c r="B368" s="161"/>
      <c r="C368" s="162">
        <v>625005</v>
      </c>
      <c r="D368" s="163" t="s">
        <v>98</v>
      </c>
      <c r="E368" s="132"/>
      <c r="F368" s="77"/>
      <c r="G368" s="68">
        <v>436.12</v>
      </c>
      <c r="H368" s="70">
        <v>599</v>
      </c>
      <c r="I368" s="69">
        <v>1000</v>
      </c>
      <c r="J368" s="71">
        <v>600</v>
      </c>
      <c r="K368" s="69">
        <v>1000</v>
      </c>
      <c r="L368" s="69">
        <v>1000</v>
      </c>
    </row>
    <row r="369" spans="1:12" s="11" customFormat="1" ht="12" customHeight="1" x14ac:dyDescent="0.25">
      <c r="A369" s="160"/>
      <c r="B369" s="161"/>
      <c r="C369" s="162">
        <v>625007</v>
      </c>
      <c r="D369" s="163" t="s">
        <v>99</v>
      </c>
      <c r="E369" s="132"/>
      <c r="F369" s="77"/>
      <c r="G369" s="68">
        <v>2071.9</v>
      </c>
      <c r="H369" s="70">
        <v>2496</v>
      </c>
      <c r="I369" s="69">
        <v>3500</v>
      </c>
      <c r="J369" s="71">
        <v>2500</v>
      </c>
      <c r="K369" s="69">
        <v>3500</v>
      </c>
      <c r="L369" s="69">
        <v>3500</v>
      </c>
    </row>
    <row r="370" spans="1:12" s="11" customFormat="1" ht="12" customHeight="1" x14ac:dyDescent="0.25">
      <c r="A370" s="160"/>
      <c r="B370" s="161"/>
      <c r="C370" s="162">
        <v>627</v>
      </c>
      <c r="D370" s="163" t="s">
        <v>100</v>
      </c>
      <c r="E370" s="132"/>
      <c r="F370" s="77"/>
      <c r="G370" s="68"/>
      <c r="H370" s="70">
        <v>1600</v>
      </c>
      <c r="I370" s="69">
        <v>1775</v>
      </c>
      <c r="J370" s="71">
        <v>1600</v>
      </c>
      <c r="K370" s="69">
        <v>1775</v>
      </c>
      <c r="L370" s="69">
        <v>1775</v>
      </c>
    </row>
    <row r="371" spans="1:12" ht="50.1" customHeight="1" x14ac:dyDescent="0.25">
      <c r="A371" s="58" t="s">
        <v>286</v>
      </c>
      <c r="B371" s="61">
        <v>620</v>
      </c>
      <c r="C371" s="159"/>
      <c r="D371" s="159" t="s">
        <v>90</v>
      </c>
      <c r="E371" s="117" t="s">
        <v>153</v>
      </c>
      <c r="F371" s="366"/>
      <c r="G371" s="365"/>
      <c r="H371" s="46">
        <v>26</v>
      </c>
      <c r="I371" s="364">
        <f>SUM(I372:I379)</f>
        <v>26</v>
      </c>
      <c r="J371" s="46">
        <v>18520</v>
      </c>
      <c r="K371" s="364">
        <f>SUM(K372:K379)</f>
        <v>26</v>
      </c>
      <c r="L371" s="364">
        <f>SUM(L372:L379)</f>
        <v>26</v>
      </c>
    </row>
    <row r="372" spans="1:12" s="11" customFormat="1" ht="12" customHeight="1" x14ac:dyDescent="0.25">
      <c r="A372" s="165"/>
      <c r="B372" s="166"/>
      <c r="C372" s="164">
        <v>621</v>
      </c>
      <c r="D372" s="16" t="s">
        <v>92</v>
      </c>
      <c r="E372" s="132"/>
      <c r="F372" s="77"/>
      <c r="G372" s="68"/>
      <c r="H372" s="70">
        <v>7</v>
      </c>
      <c r="I372" s="70">
        <v>7</v>
      </c>
      <c r="J372" s="71">
        <v>4640</v>
      </c>
      <c r="K372" s="70">
        <v>7</v>
      </c>
      <c r="L372" s="70">
        <v>7</v>
      </c>
    </row>
    <row r="373" spans="1:12" s="11" customFormat="1" ht="12" customHeight="1" x14ac:dyDescent="0.25">
      <c r="A373" s="165"/>
      <c r="B373" s="166"/>
      <c r="C373" s="164">
        <v>623</v>
      </c>
      <c r="D373" s="16" t="s">
        <v>93</v>
      </c>
      <c r="E373" s="132"/>
      <c r="F373" s="77"/>
      <c r="G373" s="173"/>
      <c r="H373" s="70">
        <v>0</v>
      </c>
      <c r="I373" s="70">
        <f>H373</f>
        <v>0</v>
      </c>
      <c r="J373" s="71"/>
      <c r="K373" s="70">
        <f t="shared" ref="K373:L373" si="45">J373+H373</f>
        <v>0</v>
      </c>
      <c r="L373" s="70">
        <f t="shared" si="45"/>
        <v>0</v>
      </c>
    </row>
    <row r="374" spans="1:12" s="11" customFormat="1" ht="12" customHeight="1" x14ac:dyDescent="0.25">
      <c r="A374" s="165"/>
      <c r="B374" s="166"/>
      <c r="C374" s="164">
        <v>625001</v>
      </c>
      <c r="D374" s="16" t="s">
        <v>94</v>
      </c>
      <c r="E374" s="132"/>
      <c r="F374" s="77"/>
      <c r="G374" s="68"/>
      <c r="H374" s="70">
        <v>1</v>
      </c>
      <c r="I374" s="70">
        <v>1</v>
      </c>
      <c r="J374" s="71">
        <v>800</v>
      </c>
      <c r="K374" s="70">
        <v>1</v>
      </c>
      <c r="L374" s="70">
        <v>1</v>
      </c>
    </row>
    <row r="375" spans="1:12" s="11" customFormat="1" ht="12" customHeight="1" x14ac:dyDescent="0.25">
      <c r="A375" s="165"/>
      <c r="B375" s="166"/>
      <c r="C375" s="164">
        <v>625002</v>
      </c>
      <c r="D375" s="16" t="s">
        <v>95</v>
      </c>
      <c r="E375" s="132"/>
      <c r="F375" s="77"/>
      <c r="G375" s="68"/>
      <c r="H375" s="70">
        <v>10</v>
      </c>
      <c r="I375" s="70">
        <v>10</v>
      </c>
      <c r="J375" s="71">
        <v>6380</v>
      </c>
      <c r="K375" s="70">
        <v>10</v>
      </c>
      <c r="L375" s="70">
        <v>10</v>
      </c>
    </row>
    <row r="376" spans="1:12" s="11" customFormat="1" ht="12" customHeight="1" x14ac:dyDescent="0.25">
      <c r="A376" s="165"/>
      <c r="B376" s="166"/>
      <c r="C376" s="164">
        <v>625003</v>
      </c>
      <c r="D376" s="16" t="s">
        <v>96</v>
      </c>
      <c r="E376" s="132"/>
      <c r="F376" s="77"/>
      <c r="G376" s="68"/>
      <c r="H376" s="70">
        <v>1</v>
      </c>
      <c r="I376" s="70">
        <v>1</v>
      </c>
      <c r="J376" s="71">
        <v>500</v>
      </c>
      <c r="K376" s="70">
        <v>1</v>
      </c>
      <c r="L376" s="70">
        <v>1</v>
      </c>
    </row>
    <row r="377" spans="1:12" s="11" customFormat="1" ht="12" customHeight="1" x14ac:dyDescent="0.25">
      <c r="A377" s="165"/>
      <c r="B377" s="166"/>
      <c r="C377" s="164">
        <v>625004</v>
      </c>
      <c r="D377" s="16" t="s">
        <v>97</v>
      </c>
      <c r="E377" s="132"/>
      <c r="F377" s="77"/>
      <c r="G377" s="68"/>
      <c r="H377" s="70">
        <v>2</v>
      </c>
      <c r="I377" s="70">
        <v>2</v>
      </c>
      <c r="J377" s="71">
        <v>1500</v>
      </c>
      <c r="K377" s="70">
        <v>2</v>
      </c>
      <c r="L377" s="70">
        <v>2</v>
      </c>
    </row>
    <row r="378" spans="1:12" s="11" customFormat="1" ht="12" customHeight="1" x14ac:dyDescent="0.25">
      <c r="A378" s="165"/>
      <c r="B378" s="166"/>
      <c r="C378" s="164">
        <v>625005</v>
      </c>
      <c r="D378" s="16" t="s">
        <v>98</v>
      </c>
      <c r="E378" s="132"/>
      <c r="F378" s="77"/>
      <c r="G378" s="68"/>
      <c r="H378" s="70">
        <v>1</v>
      </c>
      <c r="I378" s="70">
        <v>1</v>
      </c>
      <c r="J378" s="71">
        <v>600</v>
      </c>
      <c r="K378" s="70">
        <v>1</v>
      </c>
      <c r="L378" s="70">
        <v>1</v>
      </c>
    </row>
    <row r="379" spans="1:12" s="11" customFormat="1" ht="12" customHeight="1" x14ac:dyDescent="0.25">
      <c r="A379" s="165"/>
      <c r="B379" s="166"/>
      <c r="C379" s="164">
        <v>625007</v>
      </c>
      <c r="D379" s="16" t="s">
        <v>99</v>
      </c>
      <c r="E379" s="132"/>
      <c r="F379" s="77"/>
      <c r="G379" s="68"/>
      <c r="H379" s="70">
        <v>4</v>
      </c>
      <c r="I379" s="70">
        <v>4</v>
      </c>
      <c r="J379" s="71">
        <v>2500</v>
      </c>
      <c r="K379" s="70">
        <v>4</v>
      </c>
      <c r="L379" s="70">
        <v>4</v>
      </c>
    </row>
    <row r="380" spans="1:12" ht="22.5" x14ac:dyDescent="0.25">
      <c r="A380" s="58">
        <v>41</v>
      </c>
      <c r="B380" s="61">
        <v>632</v>
      </c>
      <c r="C380" s="159"/>
      <c r="D380" s="159" t="s">
        <v>103</v>
      </c>
      <c r="E380" s="117" t="s">
        <v>226</v>
      </c>
      <c r="F380" s="366">
        <v>2434.58</v>
      </c>
      <c r="G380" s="365">
        <v>460.03</v>
      </c>
      <c r="H380" s="46">
        <v>3100</v>
      </c>
      <c r="I380" s="364">
        <f>SUM(I381:I382)</f>
        <v>4100</v>
      </c>
      <c r="J380" s="46">
        <v>4100</v>
      </c>
      <c r="K380" s="364">
        <f>SUM(K381:K382)</f>
        <v>4100</v>
      </c>
      <c r="L380" s="364">
        <f>SUM(L381:L382)</f>
        <v>4100</v>
      </c>
    </row>
    <row r="381" spans="1:12" x14ac:dyDescent="0.25">
      <c r="A381" s="160">
        <v>41</v>
      </c>
      <c r="B381" s="89"/>
      <c r="C381" s="162">
        <v>632001</v>
      </c>
      <c r="D381" s="163" t="s">
        <v>103</v>
      </c>
      <c r="E381" s="132"/>
      <c r="F381" s="77"/>
      <c r="G381" s="68">
        <v>102</v>
      </c>
      <c r="H381" s="70">
        <v>2600</v>
      </c>
      <c r="I381" s="69">
        <v>3600</v>
      </c>
      <c r="J381" s="71">
        <v>3600</v>
      </c>
      <c r="K381" s="69">
        <v>3600</v>
      </c>
      <c r="L381" s="69">
        <v>3600</v>
      </c>
    </row>
    <row r="382" spans="1:12" ht="33.75" x14ac:dyDescent="0.25">
      <c r="A382" s="165">
        <v>41</v>
      </c>
      <c r="B382" s="81"/>
      <c r="C382" s="82" t="s">
        <v>227</v>
      </c>
      <c r="D382" s="16" t="s">
        <v>305</v>
      </c>
      <c r="E382" s="132"/>
      <c r="F382" s="77"/>
      <c r="G382" s="68">
        <v>358.03</v>
      </c>
      <c r="H382" s="70">
        <v>500</v>
      </c>
      <c r="I382" s="69">
        <v>500</v>
      </c>
      <c r="J382" s="71">
        <v>500</v>
      </c>
      <c r="K382" s="69">
        <v>500</v>
      </c>
      <c r="L382" s="69">
        <v>500</v>
      </c>
    </row>
    <row r="383" spans="1:12" ht="36" customHeight="1" x14ac:dyDescent="0.25">
      <c r="A383" s="58">
        <v>41.110999999999997</v>
      </c>
      <c r="B383" s="61">
        <v>633</v>
      </c>
      <c r="C383" s="159"/>
      <c r="D383" s="159" t="s">
        <v>108</v>
      </c>
      <c r="E383" s="117" t="s">
        <v>228</v>
      </c>
      <c r="F383" s="366">
        <v>2372.4299999999998</v>
      </c>
      <c r="G383" s="365">
        <v>3118.74</v>
      </c>
      <c r="H383" s="46">
        <v>6246</v>
      </c>
      <c r="I383" s="364">
        <f>SUM(I384:I388)</f>
        <v>4650</v>
      </c>
      <c r="J383" s="46">
        <v>3300</v>
      </c>
      <c r="K383" s="364">
        <f>SUM(K384:K388)</f>
        <v>4650</v>
      </c>
      <c r="L383" s="364">
        <f>SUM(L384:L388)</f>
        <v>4650</v>
      </c>
    </row>
    <row r="384" spans="1:12" ht="12" customHeight="1" x14ac:dyDescent="0.25">
      <c r="A384" s="63">
        <v>41</v>
      </c>
      <c r="B384" s="89"/>
      <c r="C384" s="163">
        <v>633001</v>
      </c>
      <c r="D384" s="163" t="s">
        <v>110</v>
      </c>
      <c r="E384" s="132"/>
      <c r="F384" s="77"/>
      <c r="G384" s="68">
        <v>936.4</v>
      </c>
      <c r="H384" s="70">
        <v>2500</v>
      </c>
      <c r="I384" s="69">
        <v>1000</v>
      </c>
      <c r="J384" s="71">
        <v>1000</v>
      </c>
      <c r="K384" s="69">
        <v>1000</v>
      </c>
      <c r="L384" s="69">
        <v>1000</v>
      </c>
    </row>
    <row r="385" spans="1:12" ht="12" customHeight="1" x14ac:dyDescent="0.25">
      <c r="A385" s="63">
        <v>111</v>
      </c>
      <c r="B385" s="89"/>
      <c r="C385" s="163">
        <v>633006</v>
      </c>
      <c r="D385" s="163" t="s">
        <v>113</v>
      </c>
      <c r="E385" s="132"/>
      <c r="F385" s="77"/>
      <c r="G385" s="68">
        <v>1367</v>
      </c>
      <c r="H385" s="70">
        <v>1500</v>
      </c>
      <c r="I385" s="69">
        <v>1500</v>
      </c>
      <c r="J385" s="71">
        <v>1500</v>
      </c>
      <c r="K385" s="69">
        <v>1500</v>
      </c>
      <c r="L385" s="69">
        <v>1500</v>
      </c>
    </row>
    <row r="386" spans="1:12" ht="12" customHeight="1" x14ac:dyDescent="0.25">
      <c r="A386" s="63">
        <v>41</v>
      </c>
      <c r="B386" s="89"/>
      <c r="C386" s="163">
        <v>633006</v>
      </c>
      <c r="D386" s="163" t="s">
        <v>113</v>
      </c>
      <c r="E386" s="132"/>
      <c r="F386" s="77"/>
      <c r="G386" s="68">
        <v>727.8</v>
      </c>
      <c r="H386" s="70">
        <v>2096</v>
      </c>
      <c r="I386" s="69">
        <v>2000</v>
      </c>
      <c r="J386" s="71">
        <v>700</v>
      </c>
      <c r="K386" s="69">
        <v>2000</v>
      </c>
      <c r="L386" s="69">
        <v>2000</v>
      </c>
    </row>
    <row r="387" spans="1:12" ht="12" customHeight="1" x14ac:dyDescent="0.25">
      <c r="A387" s="63">
        <v>41</v>
      </c>
      <c r="B387" s="89"/>
      <c r="C387" s="163">
        <v>633009</v>
      </c>
      <c r="D387" s="163" t="s">
        <v>229</v>
      </c>
      <c r="E387" s="132"/>
      <c r="F387" s="77"/>
      <c r="G387" s="68">
        <v>48.54</v>
      </c>
      <c r="H387" s="70">
        <v>50</v>
      </c>
      <c r="I387" s="69">
        <v>50</v>
      </c>
      <c r="J387" s="71">
        <v>50</v>
      </c>
      <c r="K387" s="69">
        <v>50</v>
      </c>
      <c r="L387" s="69">
        <v>50</v>
      </c>
    </row>
    <row r="388" spans="1:12" ht="12" customHeight="1" x14ac:dyDescent="0.25">
      <c r="A388" s="63">
        <v>41</v>
      </c>
      <c r="B388" s="89"/>
      <c r="C388" s="163">
        <v>633010</v>
      </c>
      <c r="D388" s="163" t="s">
        <v>173</v>
      </c>
      <c r="E388" s="132"/>
      <c r="F388" s="77"/>
      <c r="G388" s="68">
        <v>39</v>
      </c>
      <c r="H388" s="70">
        <v>100</v>
      </c>
      <c r="I388" s="69">
        <v>100</v>
      </c>
      <c r="J388" s="71">
        <v>50</v>
      </c>
      <c r="K388" s="69">
        <v>100</v>
      </c>
      <c r="L388" s="69">
        <v>100</v>
      </c>
    </row>
    <row r="389" spans="1:12" ht="38.25" customHeight="1" x14ac:dyDescent="0.25">
      <c r="A389" s="58">
        <v>41.110999999999997</v>
      </c>
      <c r="B389" s="61">
        <v>637</v>
      </c>
      <c r="C389" s="159"/>
      <c r="D389" s="159" t="s">
        <v>129</v>
      </c>
      <c r="E389" s="117" t="s">
        <v>230</v>
      </c>
      <c r="F389" s="366">
        <v>1054.81</v>
      </c>
      <c r="G389" s="365">
        <v>1013.97</v>
      </c>
      <c r="H389" s="46">
        <v>1520</v>
      </c>
      <c r="I389" s="364">
        <f>SUM(I390:I394)</f>
        <v>1150</v>
      </c>
      <c r="J389" s="46">
        <v>1120</v>
      </c>
      <c r="K389" s="364">
        <f>SUM(K390:K394)</f>
        <v>1150</v>
      </c>
      <c r="L389" s="364">
        <f>SUM(L390:L394)</f>
        <v>1150</v>
      </c>
    </row>
    <row r="390" spans="1:12" s="11" customFormat="1" ht="12" customHeight="1" x14ac:dyDescent="0.25">
      <c r="A390" s="268">
        <v>41</v>
      </c>
      <c r="B390" s="239"/>
      <c r="C390" s="240">
        <v>637004</v>
      </c>
      <c r="D390" s="228" t="s">
        <v>132</v>
      </c>
      <c r="E390" s="158"/>
      <c r="F390" s="56"/>
      <c r="G390" s="52">
        <v>209.95</v>
      </c>
      <c r="H390" s="70">
        <v>200</v>
      </c>
      <c r="I390" s="53">
        <v>200</v>
      </c>
      <c r="J390" s="229">
        <v>200</v>
      </c>
      <c r="K390" s="53">
        <v>200</v>
      </c>
      <c r="L390" s="53">
        <v>200</v>
      </c>
    </row>
    <row r="391" spans="1:12" s="11" customFormat="1" ht="12" customHeight="1" x14ac:dyDescent="0.25">
      <c r="A391" s="268">
        <v>111</v>
      </c>
      <c r="B391" s="239"/>
      <c r="C391" s="240">
        <v>637004</v>
      </c>
      <c r="D391" s="228" t="s">
        <v>132</v>
      </c>
      <c r="E391" s="158"/>
      <c r="F391" s="56"/>
      <c r="G391" s="52">
        <v>234</v>
      </c>
      <c r="H391" s="70">
        <v>700</v>
      </c>
      <c r="I391" s="53">
        <v>300</v>
      </c>
      <c r="J391" s="229">
        <v>300</v>
      </c>
      <c r="K391" s="53">
        <v>300</v>
      </c>
      <c r="L391" s="53">
        <v>300</v>
      </c>
    </row>
    <row r="392" spans="1:12" s="11" customFormat="1" ht="12" customHeight="1" x14ac:dyDescent="0.25">
      <c r="A392" s="268"/>
      <c r="B392" s="239"/>
      <c r="C392" s="240">
        <v>637015</v>
      </c>
      <c r="D392" s="228" t="s">
        <v>195</v>
      </c>
      <c r="E392" s="158"/>
      <c r="F392" s="56"/>
      <c r="G392" s="52">
        <v>15.99</v>
      </c>
      <c r="H392" s="70">
        <v>20</v>
      </c>
      <c r="I392" s="53">
        <v>50</v>
      </c>
      <c r="J392" s="229">
        <v>20</v>
      </c>
      <c r="K392" s="53">
        <v>50</v>
      </c>
      <c r="L392" s="53">
        <v>50</v>
      </c>
    </row>
    <row r="393" spans="1:12" s="11" customFormat="1" ht="12" customHeight="1" x14ac:dyDescent="0.25">
      <c r="A393" s="160"/>
      <c r="B393" s="161"/>
      <c r="C393" s="162">
        <v>637016</v>
      </c>
      <c r="D393" s="163" t="s">
        <v>137</v>
      </c>
      <c r="E393" s="132"/>
      <c r="F393" s="77"/>
      <c r="G393" s="68">
        <v>554.03</v>
      </c>
      <c r="H393" s="70">
        <v>600</v>
      </c>
      <c r="I393" s="69">
        <v>600</v>
      </c>
      <c r="J393" s="71">
        <v>600</v>
      </c>
      <c r="K393" s="69">
        <v>600</v>
      </c>
      <c r="L393" s="69">
        <v>600</v>
      </c>
    </row>
    <row r="394" spans="1:12" ht="13.5" thickBot="1" x14ac:dyDescent="0.3">
      <c r="A394" s="213">
        <v>41</v>
      </c>
      <c r="B394" s="216">
        <v>642</v>
      </c>
      <c r="C394" s="225"/>
      <c r="D394" s="225" t="s">
        <v>231</v>
      </c>
      <c r="E394" s="217"/>
      <c r="F394" s="400">
        <v>6550.55</v>
      </c>
      <c r="G394" s="401"/>
      <c r="H394" s="224">
        <v>0</v>
      </c>
      <c r="I394" s="400"/>
      <c r="J394" s="97">
        <v>1120</v>
      </c>
      <c r="K394" s="400"/>
      <c r="L394" s="400"/>
    </row>
    <row r="395" spans="1:12" ht="13.5" thickTop="1" x14ac:dyDescent="0.25">
      <c r="A395" s="98"/>
      <c r="B395" s="101"/>
      <c r="C395" s="184"/>
      <c r="D395" s="184"/>
      <c r="E395" s="124"/>
      <c r="F395" s="406">
        <f>F359+F360+F361+F371+F380+F383+F389+F394</f>
        <v>70940.209999999992</v>
      </c>
      <c r="G395" s="406">
        <f>G359+G360+G361+G371+G380+G383+G389+G394</f>
        <v>65571.579999999987</v>
      </c>
      <c r="H395" s="406">
        <f>H359+H360+H361+H371+H380+H383+H389+H394</f>
        <v>79106</v>
      </c>
      <c r="I395" s="406">
        <f>I359+I360+I361+I371+I380+I383+I389+I394</f>
        <v>91734</v>
      </c>
      <c r="J395" s="386">
        <f>J389+J383+J380+J371+J360+J394</f>
        <v>28160</v>
      </c>
      <c r="K395" s="406">
        <f>K359+K360+K361+K371+K380+K383+K389+K394</f>
        <v>91734</v>
      </c>
      <c r="L395" s="406">
        <f>L359+L360+L361+L371+L380+L383+L389+L394</f>
        <v>91734</v>
      </c>
    </row>
    <row r="396" spans="1:12" x14ac:dyDescent="0.25">
      <c r="A396" s="17"/>
      <c r="B396" s="17"/>
      <c r="C396" s="17"/>
      <c r="D396" s="17"/>
      <c r="E396" s="21"/>
      <c r="F396" s="353"/>
      <c r="G396" s="353"/>
      <c r="H396" s="353"/>
      <c r="I396" s="353"/>
      <c r="J396" s="353"/>
      <c r="K396" s="353"/>
      <c r="L396" s="353"/>
    </row>
    <row r="397" spans="1:12" s="4" customFormat="1" ht="15" customHeight="1" x14ac:dyDescent="0.25">
      <c r="A397" s="457" t="s">
        <v>18</v>
      </c>
      <c r="B397" s="461" t="s">
        <v>19</v>
      </c>
      <c r="C397" s="258"/>
      <c r="D397" s="491" t="s">
        <v>20</v>
      </c>
      <c r="E397" s="489" t="s">
        <v>21</v>
      </c>
      <c r="F397" s="465" t="s">
        <v>1</v>
      </c>
      <c r="G397" s="466"/>
      <c r="H397" s="479" t="s">
        <v>2</v>
      </c>
      <c r="I397" s="479"/>
      <c r="J397" s="479"/>
      <c r="K397" s="480"/>
      <c r="L397" s="481"/>
    </row>
    <row r="398" spans="1:12" s="4" customFormat="1" x14ac:dyDescent="0.25">
      <c r="A398" s="458"/>
      <c r="B398" s="462"/>
      <c r="C398" s="259"/>
      <c r="D398" s="492"/>
      <c r="E398" s="490"/>
      <c r="F398" s="355">
        <v>2017</v>
      </c>
      <c r="G398" s="359">
        <v>2018</v>
      </c>
      <c r="H398" s="372">
        <v>2019</v>
      </c>
      <c r="I398" s="358">
        <v>2020</v>
      </c>
      <c r="J398" s="359">
        <v>2021</v>
      </c>
      <c r="K398" s="358">
        <v>2021</v>
      </c>
      <c r="L398" s="358">
        <v>2022</v>
      </c>
    </row>
    <row r="399" spans="1:12" x14ac:dyDescent="0.25">
      <c r="A399" s="260"/>
      <c r="B399" s="22"/>
      <c r="C399" s="22"/>
      <c r="D399" s="17"/>
      <c r="E399" s="21"/>
      <c r="F399" s="353"/>
      <c r="G399" s="353"/>
      <c r="H399" s="353"/>
      <c r="I399" s="353"/>
      <c r="J399" s="353"/>
      <c r="K399" s="353"/>
      <c r="L399" s="353"/>
    </row>
    <row r="400" spans="1:12" x14ac:dyDescent="0.25">
      <c r="A400" s="185" t="s">
        <v>232</v>
      </c>
      <c r="B400" s="186" t="s">
        <v>233</v>
      </c>
      <c r="C400" s="186"/>
      <c r="D400" s="187"/>
      <c r="E400" s="21"/>
      <c r="F400" s="353"/>
      <c r="G400" s="353"/>
      <c r="H400" s="353"/>
      <c r="I400" s="353"/>
      <c r="J400" s="353"/>
      <c r="K400" s="353"/>
      <c r="L400" s="353"/>
    </row>
    <row r="401" spans="1:12" ht="27" customHeight="1" x14ac:dyDescent="0.25">
      <c r="A401" s="125">
        <v>111</v>
      </c>
      <c r="B401" s="154">
        <v>611</v>
      </c>
      <c r="C401" s="155"/>
      <c r="D401" s="155" t="s">
        <v>88</v>
      </c>
      <c r="E401" s="129" t="s">
        <v>89</v>
      </c>
      <c r="F401" s="380">
        <v>52691.8</v>
      </c>
      <c r="G401" s="392">
        <v>51491.41</v>
      </c>
      <c r="H401" s="156">
        <v>61390</v>
      </c>
      <c r="I401" s="380">
        <v>66000</v>
      </c>
      <c r="J401" s="379">
        <v>63000</v>
      </c>
      <c r="K401" s="380">
        <v>66000</v>
      </c>
      <c r="L401" s="380">
        <v>66000</v>
      </c>
    </row>
    <row r="402" spans="1:12" ht="48" customHeight="1" x14ac:dyDescent="0.25">
      <c r="A402" s="58">
        <v>111</v>
      </c>
      <c r="B402" s="61">
        <v>620</v>
      </c>
      <c r="C402" s="159"/>
      <c r="D402" s="159" t="s">
        <v>90</v>
      </c>
      <c r="E402" s="117" t="s">
        <v>153</v>
      </c>
      <c r="F402" s="366">
        <v>18305.64</v>
      </c>
      <c r="G402" s="365">
        <v>20835.21</v>
      </c>
      <c r="H402" s="46">
        <v>24000</v>
      </c>
      <c r="I402" s="366">
        <f>SUM(I403:I411)</f>
        <v>25800</v>
      </c>
      <c r="J402" s="290">
        <v>26270</v>
      </c>
      <c r="K402" s="366">
        <f>SUM(K403:K411)</f>
        <v>25800</v>
      </c>
      <c r="L402" s="366">
        <f>SUM(L403:L411)</f>
        <v>25800</v>
      </c>
    </row>
    <row r="403" spans="1:12" s="11" customFormat="1" ht="12" customHeight="1" x14ac:dyDescent="0.25">
      <c r="A403" s="160"/>
      <c r="B403" s="161"/>
      <c r="C403" s="162">
        <v>621</v>
      </c>
      <c r="D403" s="163" t="s">
        <v>92</v>
      </c>
      <c r="E403" s="132"/>
      <c r="F403" s="69"/>
      <c r="G403" s="68">
        <v>4598.3500000000004</v>
      </c>
      <c r="H403" s="70">
        <v>6000</v>
      </c>
      <c r="I403" s="69">
        <v>4500</v>
      </c>
      <c r="J403" s="71">
        <v>6270</v>
      </c>
      <c r="K403" s="69">
        <v>4500</v>
      </c>
      <c r="L403" s="69">
        <v>4500</v>
      </c>
    </row>
    <row r="404" spans="1:12" s="11" customFormat="1" ht="12" customHeight="1" x14ac:dyDescent="0.25">
      <c r="A404" s="160"/>
      <c r="B404" s="161"/>
      <c r="C404" s="162">
        <v>623</v>
      </c>
      <c r="D404" s="163" t="s">
        <v>93</v>
      </c>
      <c r="E404" s="132"/>
      <c r="F404" s="69"/>
      <c r="G404" s="288">
        <v>1105.05</v>
      </c>
      <c r="H404" s="70">
        <v>1300</v>
      </c>
      <c r="I404" s="69">
        <v>2500</v>
      </c>
      <c r="J404" s="71">
        <v>1500</v>
      </c>
      <c r="K404" s="69">
        <v>2500</v>
      </c>
      <c r="L404" s="69">
        <v>2500</v>
      </c>
    </row>
    <row r="405" spans="1:12" s="11" customFormat="1" ht="12" customHeight="1" x14ac:dyDescent="0.25">
      <c r="A405" s="160"/>
      <c r="B405" s="161"/>
      <c r="C405" s="162">
        <v>625001</v>
      </c>
      <c r="D405" s="163" t="s">
        <v>94</v>
      </c>
      <c r="E405" s="132"/>
      <c r="F405" s="69"/>
      <c r="G405" s="68">
        <v>778.12</v>
      </c>
      <c r="H405" s="70">
        <v>1000</v>
      </c>
      <c r="I405" s="69">
        <v>1500</v>
      </c>
      <c r="J405" s="71">
        <v>1200</v>
      </c>
      <c r="K405" s="69">
        <v>1500</v>
      </c>
      <c r="L405" s="69">
        <v>1500</v>
      </c>
    </row>
    <row r="406" spans="1:12" s="11" customFormat="1" ht="12" customHeight="1" x14ac:dyDescent="0.25">
      <c r="A406" s="160"/>
      <c r="B406" s="161"/>
      <c r="C406" s="162">
        <v>625002</v>
      </c>
      <c r="D406" s="163" t="s">
        <v>95</v>
      </c>
      <c r="E406" s="132"/>
      <c r="F406" s="69"/>
      <c r="G406" s="68">
        <v>7783.15</v>
      </c>
      <c r="H406" s="70">
        <v>7700</v>
      </c>
      <c r="I406" s="69">
        <v>8200</v>
      </c>
      <c r="J406" s="71">
        <v>8700</v>
      </c>
      <c r="K406" s="69">
        <v>8200</v>
      </c>
      <c r="L406" s="69">
        <v>8200</v>
      </c>
    </row>
    <row r="407" spans="1:12" s="11" customFormat="1" ht="12" customHeight="1" x14ac:dyDescent="0.25">
      <c r="A407" s="160"/>
      <c r="B407" s="161"/>
      <c r="C407" s="162">
        <v>625003</v>
      </c>
      <c r="D407" s="163" t="s">
        <v>96</v>
      </c>
      <c r="E407" s="132"/>
      <c r="F407" s="69"/>
      <c r="G407" s="68">
        <v>807.55</v>
      </c>
      <c r="H407" s="70">
        <v>900</v>
      </c>
      <c r="I407" s="69">
        <v>1000</v>
      </c>
      <c r="J407" s="71">
        <v>1200</v>
      </c>
      <c r="K407" s="69">
        <v>1000</v>
      </c>
      <c r="L407" s="69">
        <v>1000</v>
      </c>
    </row>
    <row r="408" spans="1:12" s="11" customFormat="1" ht="12" customHeight="1" x14ac:dyDescent="0.25">
      <c r="A408" s="160"/>
      <c r="B408" s="161"/>
      <c r="C408" s="162">
        <v>625004</v>
      </c>
      <c r="D408" s="163" t="s">
        <v>97</v>
      </c>
      <c r="E408" s="132"/>
      <c r="F408" s="69"/>
      <c r="G408" s="68">
        <v>1492.74</v>
      </c>
      <c r="H408" s="70">
        <v>2100</v>
      </c>
      <c r="I408" s="69">
        <v>2500</v>
      </c>
      <c r="J408" s="71">
        <v>2100</v>
      </c>
      <c r="K408" s="69">
        <v>2500</v>
      </c>
      <c r="L408" s="69">
        <v>2500</v>
      </c>
    </row>
    <row r="409" spans="1:12" s="11" customFormat="1" ht="12" customHeight="1" x14ac:dyDescent="0.25">
      <c r="A409" s="160"/>
      <c r="B409" s="161"/>
      <c r="C409" s="162">
        <v>625005</v>
      </c>
      <c r="D409" s="163" t="s">
        <v>98</v>
      </c>
      <c r="E409" s="132"/>
      <c r="F409" s="69"/>
      <c r="G409" s="68">
        <v>497.47</v>
      </c>
      <c r="H409" s="70">
        <v>900</v>
      </c>
      <c r="I409" s="69">
        <v>1000</v>
      </c>
      <c r="J409" s="71">
        <v>700</v>
      </c>
      <c r="K409" s="69">
        <v>1000</v>
      </c>
      <c r="L409" s="69">
        <v>1000</v>
      </c>
    </row>
    <row r="410" spans="1:12" s="11" customFormat="1" ht="12" customHeight="1" x14ac:dyDescent="0.25">
      <c r="A410" s="160"/>
      <c r="B410" s="161"/>
      <c r="C410" s="162">
        <v>625007</v>
      </c>
      <c r="D410" s="163" t="s">
        <v>99</v>
      </c>
      <c r="E410" s="132"/>
      <c r="F410" s="69"/>
      <c r="G410" s="68">
        <v>2443.4899999999998</v>
      </c>
      <c r="H410" s="70">
        <v>2300</v>
      </c>
      <c r="I410" s="69">
        <v>2800</v>
      </c>
      <c r="J410" s="71">
        <v>2800</v>
      </c>
      <c r="K410" s="69">
        <v>2800</v>
      </c>
      <c r="L410" s="69">
        <v>2800</v>
      </c>
    </row>
    <row r="411" spans="1:12" s="11" customFormat="1" ht="12" customHeight="1" x14ac:dyDescent="0.25">
      <c r="A411" s="160"/>
      <c r="B411" s="161"/>
      <c r="C411" s="162">
        <v>627</v>
      </c>
      <c r="D411" s="163" t="s">
        <v>100</v>
      </c>
      <c r="E411" s="132"/>
      <c r="F411" s="69"/>
      <c r="G411" s="68">
        <v>1329.29</v>
      </c>
      <c r="H411" s="70">
        <v>1800</v>
      </c>
      <c r="I411" s="69">
        <v>1800</v>
      </c>
      <c r="J411" s="71">
        <v>1800</v>
      </c>
      <c r="K411" s="69">
        <v>1800</v>
      </c>
      <c r="L411" s="69">
        <v>1800</v>
      </c>
    </row>
    <row r="412" spans="1:12" ht="22.5" x14ac:dyDescent="0.25">
      <c r="A412" s="58">
        <v>111</v>
      </c>
      <c r="B412" s="61">
        <v>632</v>
      </c>
      <c r="C412" s="159"/>
      <c r="D412" s="159" t="s">
        <v>103</v>
      </c>
      <c r="E412" s="117" t="s">
        <v>234</v>
      </c>
      <c r="F412" s="366">
        <v>6096.02</v>
      </c>
      <c r="G412" s="365">
        <v>9594.14</v>
      </c>
      <c r="H412" s="46">
        <v>6300</v>
      </c>
      <c r="I412" s="364">
        <f>SUM(I413:I415)</f>
        <v>5400</v>
      </c>
      <c r="J412" s="46">
        <v>5600</v>
      </c>
      <c r="K412" s="364">
        <f>SUM(K413:K415)</f>
        <v>5400</v>
      </c>
      <c r="L412" s="364">
        <f>SUM(L413:L415)</f>
        <v>5400</v>
      </c>
    </row>
    <row r="413" spans="1:12" x14ac:dyDescent="0.25">
      <c r="A413" s="63"/>
      <c r="B413" s="89"/>
      <c r="C413" s="162">
        <v>632001</v>
      </c>
      <c r="D413" s="163" t="s">
        <v>103</v>
      </c>
      <c r="E413" s="132"/>
      <c r="F413" s="69"/>
      <c r="G413" s="68">
        <v>7840.92</v>
      </c>
      <c r="H413" s="70">
        <v>4950</v>
      </c>
      <c r="I413" s="69">
        <v>4000</v>
      </c>
      <c r="J413" s="71">
        <v>3750</v>
      </c>
      <c r="K413" s="69">
        <v>4000</v>
      </c>
      <c r="L413" s="69">
        <v>4000</v>
      </c>
    </row>
    <row r="414" spans="1:12" x14ac:dyDescent="0.25">
      <c r="A414" s="63"/>
      <c r="B414" s="89"/>
      <c r="C414" s="162">
        <v>632002</v>
      </c>
      <c r="D414" s="163" t="s">
        <v>105</v>
      </c>
      <c r="E414" s="132"/>
      <c r="F414" s="69"/>
      <c r="G414" s="68">
        <v>1479.98</v>
      </c>
      <c r="H414" s="70">
        <v>1000</v>
      </c>
      <c r="I414" s="69">
        <v>1000</v>
      </c>
      <c r="J414" s="71">
        <v>1600</v>
      </c>
      <c r="K414" s="69">
        <v>1000</v>
      </c>
      <c r="L414" s="69">
        <v>1000</v>
      </c>
    </row>
    <row r="415" spans="1:12" x14ac:dyDescent="0.25">
      <c r="A415" s="165">
        <v>111</v>
      </c>
      <c r="B415" s="81"/>
      <c r="C415" s="82">
        <v>632005</v>
      </c>
      <c r="D415" s="16" t="s">
        <v>303</v>
      </c>
      <c r="E415" s="132"/>
      <c r="F415" s="69"/>
      <c r="G415" s="68">
        <v>273.24</v>
      </c>
      <c r="H415" s="70">
        <v>350</v>
      </c>
      <c r="I415" s="69">
        <v>400</v>
      </c>
      <c r="J415" s="71">
        <v>250</v>
      </c>
      <c r="K415" s="69">
        <v>400</v>
      </c>
      <c r="L415" s="69">
        <v>400</v>
      </c>
    </row>
    <row r="416" spans="1:12" ht="39" customHeight="1" x14ac:dyDescent="0.25">
      <c r="A416" s="58">
        <v>111</v>
      </c>
      <c r="B416" s="61">
        <v>633</v>
      </c>
      <c r="C416" s="159"/>
      <c r="D416" s="159" t="s">
        <v>108</v>
      </c>
      <c r="E416" s="117" t="s">
        <v>235</v>
      </c>
      <c r="F416" s="366">
        <v>8205.4500000000007</v>
      </c>
      <c r="G416" s="365">
        <v>8021.94</v>
      </c>
      <c r="H416" s="46">
        <v>3700</v>
      </c>
      <c r="I416" s="364">
        <f>SUM(I417:I419)</f>
        <v>5650</v>
      </c>
      <c r="J416" s="46">
        <v>2600</v>
      </c>
      <c r="K416" s="364">
        <f>SUM(K417:K419)</f>
        <v>5650</v>
      </c>
      <c r="L416" s="364">
        <f>SUM(L417:L419)</f>
        <v>5650</v>
      </c>
    </row>
    <row r="417" spans="1:12" ht="12" customHeight="1" x14ac:dyDescent="0.25">
      <c r="A417" s="63"/>
      <c r="B417" s="89"/>
      <c r="C417" s="163">
        <v>633006</v>
      </c>
      <c r="D417" s="163" t="s">
        <v>113</v>
      </c>
      <c r="E417" s="132"/>
      <c r="F417" s="69"/>
      <c r="G417" s="68">
        <v>7450.09</v>
      </c>
      <c r="H417" s="70">
        <v>3500</v>
      </c>
      <c r="I417" s="69">
        <v>5000</v>
      </c>
      <c r="J417" s="71">
        <v>2000</v>
      </c>
      <c r="K417" s="69">
        <v>5000</v>
      </c>
      <c r="L417" s="69">
        <v>5000</v>
      </c>
    </row>
    <row r="418" spans="1:12" ht="12" customHeight="1" x14ac:dyDescent="0.25">
      <c r="A418" s="63"/>
      <c r="B418" s="89"/>
      <c r="C418" s="163">
        <v>633009</v>
      </c>
      <c r="D418" s="163" t="s">
        <v>114</v>
      </c>
      <c r="E418" s="132"/>
      <c r="F418" s="69"/>
      <c r="G418" s="68">
        <v>474.75</v>
      </c>
      <c r="H418" s="70">
        <v>100</v>
      </c>
      <c r="I418" s="69">
        <v>500</v>
      </c>
      <c r="J418" s="71">
        <v>500</v>
      </c>
      <c r="K418" s="69">
        <v>500</v>
      </c>
      <c r="L418" s="69">
        <v>500</v>
      </c>
    </row>
    <row r="419" spans="1:12" ht="12" customHeight="1" x14ac:dyDescent="0.25">
      <c r="A419" s="63"/>
      <c r="B419" s="89"/>
      <c r="C419" s="163">
        <v>633010</v>
      </c>
      <c r="D419" s="163" t="s">
        <v>173</v>
      </c>
      <c r="E419" s="132"/>
      <c r="F419" s="69"/>
      <c r="G419" s="68">
        <v>97.1</v>
      </c>
      <c r="H419" s="70">
        <v>100</v>
      </c>
      <c r="I419" s="69">
        <v>150</v>
      </c>
      <c r="J419" s="71">
        <v>100</v>
      </c>
      <c r="K419" s="69">
        <v>150</v>
      </c>
      <c r="L419" s="69">
        <v>150</v>
      </c>
    </row>
    <row r="420" spans="1:12" x14ac:dyDescent="0.25">
      <c r="A420" s="58">
        <v>111</v>
      </c>
      <c r="B420" s="61">
        <v>634</v>
      </c>
      <c r="C420" s="242" t="s">
        <v>187</v>
      </c>
      <c r="D420" s="159" t="s">
        <v>236</v>
      </c>
      <c r="E420" s="117" t="s">
        <v>237</v>
      </c>
      <c r="F420" s="366">
        <v>240</v>
      </c>
      <c r="G420" s="365">
        <v>547.78</v>
      </c>
      <c r="H420" s="46">
        <v>780</v>
      </c>
      <c r="I420" s="364">
        <v>1000</v>
      </c>
      <c r="J420" s="46">
        <v>600</v>
      </c>
      <c r="K420" s="364">
        <v>1000</v>
      </c>
      <c r="L420" s="364">
        <v>1000</v>
      </c>
    </row>
    <row r="421" spans="1:12" ht="28.5" customHeight="1" x14ac:dyDescent="0.25">
      <c r="A421" s="58">
        <v>111</v>
      </c>
      <c r="B421" s="61">
        <v>635</v>
      </c>
      <c r="C421" s="159"/>
      <c r="D421" s="159" t="s">
        <v>124</v>
      </c>
      <c r="E421" s="117" t="s">
        <v>125</v>
      </c>
      <c r="F421" s="366">
        <v>3768.94</v>
      </c>
      <c r="G421" s="365">
        <v>1830.83</v>
      </c>
      <c r="H421" s="46">
        <v>3550</v>
      </c>
      <c r="I421" s="364">
        <f>SUM(I422:I424)</f>
        <v>3400</v>
      </c>
      <c r="J421" s="46">
        <v>1550</v>
      </c>
      <c r="K421" s="364">
        <f>SUM(K422:K424)</f>
        <v>3400</v>
      </c>
      <c r="L421" s="364">
        <f>SUM(L422:L424)</f>
        <v>3400</v>
      </c>
    </row>
    <row r="422" spans="1:12" ht="12" customHeight="1" x14ac:dyDescent="0.25">
      <c r="A422" s="63"/>
      <c r="B422" s="89"/>
      <c r="C422" s="162">
        <v>635001</v>
      </c>
      <c r="D422" s="163" t="s">
        <v>238</v>
      </c>
      <c r="E422" s="132"/>
      <c r="F422" s="69"/>
      <c r="G422" s="68">
        <v>339.8</v>
      </c>
      <c r="H422" s="70">
        <v>200</v>
      </c>
      <c r="I422" s="69">
        <v>200</v>
      </c>
      <c r="J422" s="71">
        <v>200</v>
      </c>
      <c r="K422" s="69">
        <v>200</v>
      </c>
      <c r="L422" s="69">
        <v>200</v>
      </c>
    </row>
    <row r="423" spans="1:12" ht="12" customHeight="1" x14ac:dyDescent="0.25">
      <c r="A423" s="63"/>
      <c r="B423" s="89"/>
      <c r="C423" s="162">
        <v>635002</v>
      </c>
      <c r="D423" s="163" t="s">
        <v>126</v>
      </c>
      <c r="E423" s="132"/>
      <c r="F423" s="69"/>
      <c r="G423" s="68">
        <v>188</v>
      </c>
      <c r="H423" s="70">
        <v>200</v>
      </c>
      <c r="I423" s="69">
        <v>200</v>
      </c>
      <c r="J423" s="71">
        <v>200</v>
      </c>
      <c r="K423" s="69">
        <v>200</v>
      </c>
      <c r="L423" s="69">
        <v>200</v>
      </c>
    </row>
    <row r="424" spans="1:12" ht="12" customHeight="1" x14ac:dyDescent="0.25">
      <c r="A424" s="63"/>
      <c r="B424" s="89"/>
      <c r="C424" s="162">
        <v>635006</v>
      </c>
      <c r="D424" s="163" t="s">
        <v>128</v>
      </c>
      <c r="E424" s="132"/>
      <c r="F424" s="69"/>
      <c r="G424" s="68">
        <v>1303.03</v>
      </c>
      <c r="H424" s="70">
        <v>3150</v>
      </c>
      <c r="I424" s="69">
        <v>3000</v>
      </c>
      <c r="J424" s="71">
        <v>1150</v>
      </c>
      <c r="K424" s="69">
        <v>3000</v>
      </c>
      <c r="L424" s="69">
        <v>3000</v>
      </c>
    </row>
    <row r="425" spans="1:12" ht="33.75" customHeight="1" x14ac:dyDescent="0.25">
      <c r="A425" s="114">
        <v>111</v>
      </c>
      <c r="B425" s="289">
        <v>637</v>
      </c>
      <c r="C425" s="60"/>
      <c r="D425" s="159" t="s">
        <v>129</v>
      </c>
      <c r="E425" s="117" t="s">
        <v>230</v>
      </c>
      <c r="F425" s="366">
        <v>3429.95</v>
      </c>
      <c r="G425" s="365">
        <v>4201.2</v>
      </c>
      <c r="H425" s="290">
        <v>4300</v>
      </c>
      <c r="I425" s="364">
        <f>SUM(I426:I429)</f>
        <v>4800</v>
      </c>
      <c r="J425" s="366">
        <v>4800</v>
      </c>
      <c r="K425" s="364">
        <f>SUM(K426:K429)</f>
        <v>4800</v>
      </c>
      <c r="L425" s="364">
        <f>SUM(L426:L429)</f>
        <v>4800</v>
      </c>
    </row>
    <row r="426" spans="1:12" s="11" customFormat="1" ht="12" customHeight="1" x14ac:dyDescent="0.25">
      <c r="A426" s="160"/>
      <c r="B426" s="161"/>
      <c r="C426" s="240">
        <v>637004</v>
      </c>
      <c r="D426" s="228" t="s">
        <v>132</v>
      </c>
      <c r="E426" s="158"/>
      <c r="F426" s="53"/>
      <c r="G426" s="52">
        <v>3084.07</v>
      </c>
      <c r="H426" s="55">
        <v>2700</v>
      </c>
      <c r="I426" s="69">
        <v>3200</v>
      </c>
      <c r="J426" s="229">
        <v>3200</v>
      </c>
      <c r="K426" s="69">
        <v>3200</v>
      </c>
      <c r="L426" s="69">
        <v>3200</v>
      </c>
    </row>
    <row r="427" spans="1:12" s="11" customFormat="1" ht="12" customHeight="1" x14ac:dyDescent="0.25">
      <c r="A427" s="268"/>
      <c r="B427" s="239"/>
      <c r="C427" s="240">
        <v>637012</v>
      </c>
      <c r="D427" s="228" t="s">
        <v>135</v>
      </c>
      <c r="E427" s="158"/>
      <c r="F427" s="53"/>
      <c r="G427" s="52">
        <v>78.400000000000006</v>
      </c>
      <c r="H427" s="70">
        <v>100</v>
      </c>
      <c r="I427" s="53">
        <v>100</v>
      </c>
      <c r="J427" s="229">
        <v>100</v>
      </c>
      <c r="K427" s="53">
        <v>100</v>
      </c>
      <c r="L427" s="53">
        <v>100</v>
      </c>
    </row>
    <row r="428" spans="1:12" s="11" customFormat="1" ht="12" customHeight="1" x14ac:dyDescent="0.25">
      <c r="A428" s="268"/>
      <c r="B428" s="239"/>
      <c r="C428" s="240">
        <v>637015</v>
      </c>
      <c r="D428" s="228" t="s">
        <v>195</v>
      </c>
      <c r="E428" s="158"/>
      <c r="F428" s="53"/>
      <c r="G428" s="52">
        <v>340.69</v>
      </c>
      <c r="H428" s="70">
        <v>400</v>
      </c>
      <c r="I428" s="53">
        <v>400</v>
      </c>
      <c r="J428" s="229">
        <v>400</v>
      </c>
      <c r="K428" s="53">
        <v>400</v>
      </c>
      <c r="L428" s="53">
        <v>400</v>
      </c>
    </row>
    <row r="429" spans="1:12" s="11" customFormat="1" ht="12" customHeight="1" x14ac:dyDescent="0.25">
      <c r="A429" s="160"/>
      <c r="B429" s="161"/>
      <c r="C429" s="162">
        <v>637016</v>
      </c>
      <c r="D429" s="163" t="s">
        <v>137</v>
      </c>
      <c r="E429" s="132"/>
      <c r="F429" s="69"/>
      <c r="G429" s="68">
        <v>698.04</v>
      </c>
      <c r="H429" s="86">
        <v>1100</v>
      </c>
      <c r="I429" s="69">
        <v>1100</v>
      </c>
      <c r="J429" s="71">
        <v>1100</v>
      </c>
      <c r="K429" s="69">
        <v>1100</v>
      </c>
      <c r="L429" s="69">
        <v>1100</v>
      </c>
    </row>
    <row r="430" spans="1:12" ht="13.5" thickBot="1" x14ac:dyDescent="0.3">
      <c r="A430" s="291">
        <v>41</v>
      </c>
      <c r="B430" s="292">
        <v>642</v>
      </c>
      <c r="C430" s="293"/>
      <c r="D430" s="293" t="s">
        <v>239</v>
      </c>
      <c r="E430" s="143"/>
      <c r="F430" s="146"/>
      <c r="G430" s="246"/>
      <c r="H430" s="200">
        <v>2500</v>
      </c>
      <c r="I430" s="146"/>
      <c r="J430" s="144"/>
      <c r="K430" s="146"/>
      <c r="L430" s="146"/>
    </row>
    <row r="431" spans="1:12" ht="13.5" thickTop="1" x14ac:dyDescent="0.25">
      <c r="A431" s="98"/>
      <c r="B431" s="101"/>
      <c r="C431" s="184"/>
      <c r="D431" s="184"/>
      <c r="E431" s="124"/>
      <c r="F431" s="382">
        <f>F401+F402+F412+F416+F420+F421+F425</f>
        <v>92737.8</v>
      </c>
      <c r="G431" s="384">
        <f>G401+G402+G412+G416+G420+G421+G425</f>
        <v>96522.51</v>
      </c>
      <c r="H431" s="409">
        <v>106520</v>
      </c>
      <c r="I431" s="406">
        <f>I401+I402+I412+I416+I420+I421+I425+I430</f>
        <v>112050</v>
      </c>
      <c r="J431" s="386">
        <f>J401+J402+J412+J416+J420+J421+J425</f>
        <v>104420</v>
      </c>
      <c r="K431" s="406">
        <f>K401+K402+K412+K416+K420+K421+K425+K430</f>
        <v>112050</v>
      </c>
      <c r="L431" s="406">
        <f>L401+L402+L412+L416+L420+L421+L425+L430</f>
        <v>112050</v>
      </c>
    </row>
    <row r="432" spans="1:12" x14ac:dyDescent="0.25">
      <c r="A432" s="17"/>
      <c r="B432" s="17"/>
      <c r="C432" s="17"/>
      <c r="D432" s="17"/>
      <c r="E432" s="21"/>
      <c r="F432" s="353"/>
      <c r="G432" s="353"/>
      <c r="H432" s="353"/>
      <c r="I432" s="353"/>
      <c r="J432" s="353"/>
      <c r="K432" s="353"/>
      <c r="L432" s="353"/>
    </row>
    <row r="433" spans="1:12" x14ac:dyDescent="0.25">
      <c r="A433" s="185" t="s">
        <v>240</v>
      </c>
      <c r="B433" s="186" t="s">
        <v>241</v>
      </c>
      <c r="C433" s="186"/>
      <c r="D433" s="187"/>
      <c r="E433" s="21"/>
      <c r="F433" s="353"/>
      <c r="G433" s="353"/>
      <c r="H433" s="353"/>
      <c r="I433" s="353"/>
      <c r="J433" s="353"/>
      <c r="K433" s="353"/>
      <c r="L433" s="353"/>
    </row>
    <row r="434" spans="1:12" ht="26.25" customHeight="1" x14ac:dyDescent="0.25">
      <c r="A434" s="125">
        <v>41</v>
      </c>
      <c r="B434" s="154">
        <v>611</v>
      </c>
      <c r="C434" s="155"/>
      <c r="D434" s="155" t="s">
        <v>88</v>
      </c>
      <c r="E434" s="129" t="s">
        <v>89</v>
      </c>
      <c r="F434" s="380">
        <v>10308.86</v>
      </c>
      <c r="G434" s="392">
        <v>9862.77</v>
      </c>
      <c r="H434" s="156">
        <v>9800</v>
      </c>
      <c r="I434" s="380">
        <v>13798</v>
      </c>
      <c r="J434" s="379">
        <v>9800</v>
      </c>
      <c r="K434" s="380">
        <v>13798</v>
      </c>
      <c r="L434" s="380">
        <v>13798</v>
      </c>
    </row>
    <row r="435" spans="1:12" ht="48.75" customHeight="1" x14ac:dyDescent="0.25">
      <c r="A435" s="58">
        <v>41</v>
      </c>
      <c r="B435" s="61">
        <v>620</v>
      </c>
      <c r="C435" s="159"/>
      <c r="D435" s="159" t="s">
        <v>90</v>
      </c>
      <c r="E435" s="117" t="s">
        <v>153</v>
      </c>
      <c r="F435" s="366">
        <v>2833.08</v>
      </c>
      <c r="G435" s="365">
        <v>2555.2399999999998</v>
      </c>
      <c r="H435" s="46">
        <v>2600</v>
      </c>
      <c r="I435" s="364">
        <f>SUM(I436:I440)</f>
        <v>5382</v>
      </c>
      <c r="J435" s="46">
        <v>2600</v>
      </c>
      <c r="K435" s="364">
        <f>SUM(K436:K440)</f>
        <v>5382</v>
      </c>
      <c r="L435" s="364">
        <f>SUM(L436:L440)</f>
        <v>5382</v>
      </c>
    </row>
    <row r="436" spans="1:12" s="11" customFormat="1" ht="12" customHeight="1" x14ac:dyDescent="0.25">
      <c r="A436" s="160"/>
      <c r="B436" s="161"/>
      <c r="C436" s="162">
        <v>621</v>
      </c>
      <c r="D436" s="193" t="s">
        <v>92</v>
      </c>
      <c r="E436" s="67"/>
      <c r="F436" s="69"/>
      <c r="G436" s="68">
        <v>492.33</v>
      </c>
      <c r="H436" s="70">
        <v>500</v>
      </c>
      <c r="I436" s="69">
        <v>1000</v>
      </c>
      <c r="J436" s="71">
        <v>500</v>
      </c>
      <c r="K436" s="69">
        <v>1000</v>
      </c>
      <c r="L436" s="69">
        <v>1000</v>
      </c>
    </row>
    <row r="437" spans="1:12" s="11" customFormat="1" ht="12" customHeight="1" x14ac:dyDescent="0.25">
      <c r="A437" s="160"/>
      <c r="B437" s="161"/>
      <c r="C437" s="162">
        <v>625001</v>
      </c>
      <c r="D437" s="193" t="s">
        <v>94</v>
      </c>
      <c r="E437" s="67"/>
      <c r="F437" s="69"/>
      <c r="G437" s="68">
        <v>137.79</v>
      </c>
      <c r="H437" s="70">
        <v>150</v>
      </c>
      <c r="I437" s="69">
        <v>300</v>
      </c>
      <c r="J437" s="71">
        <v>150</v>
      </c>
      <c r="K437" s="69">
        <v>300</v>
      </c>
      <c r="L437" s="69">
        <v>300</v>
      </c>
    </row>
    <row r="438" spans="1:12" s="11" customFormat="1" ht="12" customHeight="1" x14ac:dyDescent="0.25">
      <c r="A438" s="160"/>
      <c r="B438" s="161"/>
      <c r="C438" s="162">
        <v>625002</v>
      </c>
      <c r="D438" s="193" t="s">
        <v>95</v>
      </c>
      <c r="E438" s="67"/>
      <c r="F438" s="69"/>
      <c r="G438" s="68">
        <v>1378.69</v>
      </c>
      <c r="H438" s="70">
        <v>1450</v>
      </c>
      <c r="I438" s="69">
        <v>2500</v>
      </c>
      <c r="J438" s="71">
        <v>1450</v>
      </c>
      <c r="K438" s="69">
        <v>2500</v>
      </c>
      <c r="L438" s="69">
        <v>2500</v>
      </c>
    </row>
    <row r="439" spans="1:12" s="11" customFormat="1" ht="12" customHeight="1" x14ac:dyDescent="0.25">
      <c r="A439" s="160"/>
      <c r="B439" s="161"/>
      <c r="C439" s="162">
        <v>625003</v>
      </c>
      <c r="D439" s="193" t="s">
        <v>96</v>
      </c>
      <c r="E439" s="67"/>
      <c r="F439" s="69"/>
      <c r="G439" s="68">
        <v>78.73</v>
      </c>
      <c r="H439" s="70">
        <v>80</v>
      </c>
      <c r="I439" s="69">
        <v>582</v>
      </c>
      <c r="J439" s="71">
        <v>80</v>
      </c>
      <c r="K439" s="69">
        <v>582</v>
      </c>
      <c r="L439" s="69">
        <v>582</v>
      </c>
    </row>
    <row r="440" spans="1:12" s="11" customFormat="1" ht="12" customHeight="1" x14ac:dyDescent="0.25">
      <c r="A440" s="160"/>
      <c r="B440" s="161"/>
      <c r="C440" s="162">
        <v>625007</v>
      </c>
      <c r="D440" s="193" t="s">
        <v>99</v>
      </c>
      <c r="E440" s="67"/>
      <c r="F440" s="69"/>
      <c r="G440" s="68">
        <v>467.7</v>
      </c>
      <c r="H440" s="70">
        <v>420</v>
      </c>
      <c r="I440" s="69">
        <v>1000</v>
      </c>
      <c r="J440" s="71">
        <v>420</v>
      </c>
      <c r="K440" s="69">
        <v>1000</v>
      </c>
      <c r="L440" s="69">
        <v>1000</v>
      </c>
    </row>
    <row r="441" spans="1:12" ht="40.5" customHeight="1" x14ac:dyDescent="0.25">
      <c r="A441" s="58">
        <v>41</v>
      </c>
      <c r="B441" s="61">
        <v>633</v>
      </c>
      <c r="C441" s="242" t="s">
        <v>182</v>
      </c>
      <c r="D441" s="159" t="s">
        <v>108</v>
      </c>
      <c r="E441" s="117" t="s">
        <v>242</v>
      </c>
      <c r="F441" s="366">
        <v>1024.52</v>
      </c>
      <c r="G441" s="365">
        <v>520.16999999999996</v>
      </c>
      <c r="H441" s="46">
        <v>550</v>
      </c>
      <c r="I441" s="364">
        <v>550</v>
      </c>
      <c r="J441" s="46">
        <v>550</v>
      </c>
      <c r="K441" s="364">
        <v>550</v>
      </c>
      <c r="L441" s="364">
        <v>550</v>
      </c>
    </row>
    <row r="442" spans="1:12" ht="13.5" thickBot="1" x14ac:dyDescent="0.3">
      <c r="A442" s="213">
        <v>41</v>
      </c>
      <c r="B442" s="216">
        <v>637</v>
      </c>
      <c r="C442" s="254" t="s">
        <v>209</v>
      </c>
      <c r="D442" s="225" t="s">
        <v>129</v>
      </c>
      <c r="E442" s="217" t="s">
        <v>243</v>
      </c>
      <c r="F442" s="400">
        <v>127.86</v>
      </c>
      <c r="G442" s="401">
        <v>121.85</v>
      </c>
      <c r="H442" s="224">
        <v>150</v>
      </c>
      <c r="I442" s="400">
        <v>150</v>
      </c>
      <c r="J442" s="264">
        <v>150</v>
      </c>
      <c r="K442" s="400">
        <v>150</v>
      </c>
      <c r="L442" s="400">
        <v>150</v>
      </c>
    </row>
    <row r="443" spans="1:12" ht="13.5" thickTop="1" x14ac:dyDescent="0.25">
      <c r="A443" s="98"/>
      <c r="B443" s="101"/>
      <c r="C443" s="184"/>
      <c r="D443" s="184"/>
      <c r="E443" s="124"/>
      <c r="F443" s="382">
        <f t="shared" ref="F443:G443" si="46">F434+F435+F441+F442</f>
        <v>14294.320000000002</v>
      </c>
      <c r="G443" s="384">
        <f t="shared" si="46"/>
        <v>13060.03</v>
      </c>
      <c r="H443" s="394">
        <v>13100</v>
      </c>
      <c r="I443" s="406">
        <f>I434+I435+I441+I442</f>
        <v>19880</v>
      </c>
      <c r="J443" s="386">
        <f>J434+J435+J441+J442</f>
        <v>13100</v>
      </c>
      <c r="K443" s="406">
        <f>K434+K435+K441+K442</f>
        <v>19880</v>
      </c>
      <c r="L443" s="406">
        <f>L434+L435+L441+L442</f>
        <v>19880</v>
      </c>
    </row>
    <row r="444" spans="1:12" x14ac:dyDescent="0.25">
      <c r="A444" s="17"/>
      <c r="B444" s="17"/>
      <c r="C444" s="17"/>
      <c r="D444" s="17"/>
      <c r="E444" s="21"/>
      <c r="F444" s="353"/>
      <c r="G444" s="353"/>
      <c r="H444" s="353"/>
      <c r="I444" s="353"/>
      <c r="J444" s="353"/>
      <c r="K444" s="353"/>
      <c r="L444" s="353"/>
    </row>
    <row r="445" spans="1:12" x14ac:dyDescent="0.25">
      <c r="A445" s="294"/>
      <c r="B445" s="295"/>
      <c r="C445" s="295"/>
      <c r="D445" s="296"/>
      <c r="E445" s="21"/>
      <c r="F445" s="353"/>
      <c r="G445" s="353"/>
      <c r="H445" s="353"/>
      <c r="I445" s="353"/>
      <c r="J445" s="353"/>
      <c r="K445" s="353"/>
      <c r="L445" s="353"/>
    </row>
    <row r="446" spans="1:12" x14ac:dyDescent="0.25">
      <c r="A446" s="185" t="s">
        <v>244</v>
      </c>
      <c r="B446" s="186" t="s">
        <v>245</v>
      </c>
      <c r="C446" s="186"/>
      <c r="D446" s="187"/>
      <c r="E446" s="21"/>
      <c r="F446" s="353"/>
      <c r="G446" s="353"/>
      <c r="H446" s="420"/>
      <c r="I446" s="353"/>
      <c r="J446" s="353"/>
      <c r="K446" s="353"/>
      <c r="L446" s="353"/>
    </row>
    <row r="447" spans="1:12" ht="22.5" x14ac:dyDescent="0.25">
      <c r="A447" s="125">
        <v>41</v>
      </c>
      <c r="B447" s="154">
        <v>611</v>
      </c>
      <c r="C447" s="155"/>
      <c r="D447" s="155" t="s">
        <v>88</v>
      </c>
      <c r="E447" s="129" t="s">
        <v>89</v>
      </c>
      <c r="F447" s="380">
        <v>8792.07</v>
      </c>
      <c r="G447" s="392">
        <v>9892.17</v>
      </c>
      <c r="H447" s="156">
        <v>15700</v>
      </c>
      <c r="I447" s="380">
        <v>15300</v>
      </c>
      <c r="J447" s="379">
        <v>15700</v>
      </c>
      <c r="K447" s="380">
        <v>15300</v>
      </c>
      <c r="L447" s="380">
        <v>15300</v>
      </c>
    </row>
    <row r="448" spans="1:12" ht="56.25" x14ac:dyDescent="0.25">
      <c r="A448" s="58">
        <v>41</v>
      </c>
      <c r="B448" s="61">
        <v>620</v>
      </c>
      <c r="C448" s="159"/>
      <c r="D448" s="159" t="s">
        <v>90</v>
      </c>
      <c r="E448" s="117" t="s">
        <v>153</v>
      </c>
      <c r="F448" s="366">
        <v>3177.08</v>
      </c>
      <c r="G448" s="365">
        <v>3135.62</v>
      </c>
      <c r="H448" s="46">
        <v>5000</v>
      </c>
      <c r="I448" s="366">
        <f>SUM(I449:I456)</f>
        <v>5814</v>
      </c>
      <c r="J448" s="290">
        <v>5000</v>
      </c>
      <c r="K448" s="366">
        <f t="shared" ref="K448:L448" si="47">SUM(K449:K456)</f>
        <v>5814</v>
      </c>
      <c r="L448" s="366">
        <f t="shared" si="47"/>
        <v>5814</v>
      </c>
    </row>
    <row r="449" spans="1:12" s="11" customFormat="1" ht="12" customHeight="1" x14ac:dyDescent="0.25">
      <c r="A449" s="160"/>
      <c r="B449" s="161"/>
      <c r="C449" s="162">
        <v>621</v>
      </c>
      <c r="D449" s="261" t="s">
        <v>92</v>
      </c>
      <c r="E449" s="31"/>
      <c r="F449" s="69"/>
      <c r="G449" s="68">
        <v>412.01</v>
      </c>
      <c r="H449" s="70">
        <v>800</v>
      </c>
      <c r="I449" s="69">
        <v>1000</v>
      </c>
      <c r="J449" s="71">
        <v>800</v>
      </c>
      <c r="K449" s="69">
        <v>1000</v>
      </c>
      <c r="L449" s="69">
        <v>1000</v>
      </c>
    </row>
    <row r="450" spans="1:12" s="11" customFormat="1" ht="12" customHeight="1" x14ac:dyDescent="0.25">
      <c r="A450" s="160"/>
      <c r="B450" s="161"/>
      <c r="C450" s="162">
        <v>623</v>
      </c>
      <c r="D450" s="261" t="s">
        <v>93</v>
      </c>
      <c r="E450" s="31"/>
      <c r="F450" s="69"/>
      <c r="G450" s="288">
        <v>387.31</v>
      </c>
      <c r="H450" s="70">
        <v>700</v>
      </c>
      <c r="I450" s="69">
        <v>500</v>
      </c>
      <c r="J450" s="71">
        <v>700</v>
      </c>
      <c r="K450" s="69">
        <v>500</v>
      </c>
      <c r="L450" s="69">
        <v>500</v>
      </c>
    </row>
    <row r="451" spans="1:12" s="11" customFormat="1" ht="12" customHeight="1" x14ac:dyDescent="0.25">
      <c r="A451" s="160"/>
      <c r="B451" s="161"/>
      <c r="C451" s="162">
        <v>625001</v>
      </c>
      <c r="D451" s="261" t="s">
        <v>94</v>
      </c>
      <c r="E451" s="31"/>
      <c r="F451" s="69"/>
      <c r="G451" s="68">
        <v>140.19999999999999</v>
      </c>
      <c r="H451" s="70">
        <v>300</v>
      </c>
      <c r="I451" s="69">
        <v>400</v>
      </c>
      <c r="J451" s="71">
        <v>300</v>
      </c>
      <c r="K451" s="69">
        <v>400</v>
      </c>
      <c r="L451" s="69">
        <v>400</v>
      </c>
    </row>
    <row r="452" spans="1:12" s="11" customFormat="1" ht="12" customHeight="1" x14ac:dyDescent="0.25">
      <c r="A452" s="160"/>
      <c r="B452" s="161"/>
      <c r="C452" s="162">
        <v>625002</v>
      </c>
      <c r="D452" s="261" t="s">
        <v>95</v>
      </c>
      <c r="E452" s="31"/>
      <c r="F452" s="69"/>
      <c r="G452" s="68">
        <v>1403.7</v>
      </c>
      <c r="H452" s="70">
        <v>1900</v>
      </c>
      <c r="I452" s="69">
        <v>2040</v>
      </c>
      <c r="J452" s="71">
        <v>1900</v>
      </c>
      <c r="K452" s="69">
        <v>2040</v>
      </c>
      <c r="L452" s="69">
        <v>2040</v>
      </c>
    </row>
    <row r="453" spans="1:12" s="11" customFormat="1" ht="12" customHeight="1" x14ac:dyDescent="0.25">
      <c r="A453" s="160"/>
      <c r="B453" s="161"/>
      <c r="C453" s="162">
        <v>625003</v>
      </c>
      <c r="D453" s="261" t="s">
        <v>96</v>
      </c>
      <c r="E453" s="31"/>
      <c r="F453" s="69"/>
      <c r="G453" s="68">
        <v>80.08</v>
      </c>
      <c r="H453" s="70">
        <v>200</v>
      </c>
      <c r="I453" s="69">
        <v>300</v>
      </c>
      <c r="J453" s="71">
        <v>200</v>
      </c>
      <c r="K453" s="69">
        <v>300</v>
      </c>
      <c r="L453" s="69">
        <v>300</v>
      </c>
    </row>
    <row r="454" spans="1:12" s="11" customFormat="1" ht="12" customHeight="1" x14ac:dyDescent="0.25">
      <c r="A454" s="160"/>
      <c r="B454" s="161"/>
      <c r="C454" s="162">
        <v>625004</v>
      </c>
      <c r="D454" s="261" t="s">
        <v>97</v>
      </c>
      <c r="E454" s="31"/>
      <c r="F454" s="69"/>
      <c r="G454" s="68">
        <v>177.14</v>
      </c>
      <c r="H454" s="70">
        <v>500</v>
      </c>
      <c r="I454" s="69">
        <v>700</v>
      </c>
      <c r="J454" s="71">
        <v>500</v>
      </c>
      <c r="K454" s="69">
        <v>700</v>
      </c>
      <c r="L454" s="69">
        <v>700</v>
      </c>
    </row>
    <row r="455" spans="1:12" s="11" customFormat="1" ht="12" customHeight="1" x14ac:dyDescent="0.25">
      <c r="A455" s="160"/>
      <c r="B455" s="161"/>
      <c r="C455" s="162">
        <v>625005</v>
      </c>
      <c r="D455" s="261" t="s">
        <v>98</v>
      </c>
      <c r="E455" s="31"/>
      <c r="F455" s="69"/>
      <c r="G455" s="68">
        <v>59.02</v>
      </c>
      <c r="H455" s="70">
        <v>100</v>
      </c>
      <c r="I455" s="69">
        <v>174</v>
      </c>
      <c r="J455" s="71">
        <v>100</v>
      </c>
      <c r="K455" s="69">
        <v>174</v>
      </c>
      <c r="L455" s="69">
        <v>174</v>
      </c>
    </row>
    <row r="456" spans="1:12" s="11" customFormat="1" ht="12" customHeight="1" x14ac:dyDescent="0.25">
      <c r="A456" s="160"/>
      <c r="B456" s="161"/>
      <c r="C456" s="162">
        <v>625007</v>
      </c>
      <c r="D456" s="261" t="s">
        <v>99</v>
      </c>
      <c r="E456" s="31"/>
      <c r="F456" s="69"/>
      <c r="G456" s="68">
        <v>476.16</v>
      </c>
      <c r="H456" s="70">
        <v>500</v>
      </c>
      <c r="I456" s="69">
        <v>700</v>
      </c>
      <c r="J456" s="71">
        <v>500</v>
      </c>
      <c r="K456" s="69">
        <v>700</v>
      </c>
      <c r="L456" s="69">
        <v>700</v>
      </c>
    </row>
    <row r="457" spans="1:12" ht="45" x14ac:dyDescent="0.25">
      <c r="A457" s="58">
        <v>41</v>
      </c>
      <c r="B457" s="61">
        <v>633</v>
      </c>
      <c r="C457" s="242" t="s">
        <v>182</v>
      </c>
      <c r="D457" s="159" t="s">
        <v>108</v>
      </c>
      <c r="E457" s="117" t="s">
        <v>242</v>
      </c>
      <c r="F457" s="366">
        <v>1017.47</v>
      </c>
      <c r="G457" s="365">
        <v>1227.06</v>
      </c>
      <c r="H457" s="46">
        <v>1500</v>
      </c>
      <c r="I457" s="364">
        <v>1500</v>
      </c>
      <c r="J457" s="46">
        <v>1500</v>
      </c>
      <c r="K457" s="364">
        <v>1500</v>
      </c>
      <c r="L457" s="364">
        <v>1500</v>
      </c>
    </row>
    <row r="458" spans="1:12" x14ac:dyDescent="0.25">
      <c r="A458" s="58" t="s">
        <v>246</v>
      </c>
      <c r="B458" s="61">
        <v>633</v>
      </c>
      <c r="C458" s="159"/>
      <c r="D458" s="159" t="s">
        <v>108</v>
      </c>
      <c r="E458" s="117" t="s">
        <v>247</v>
      </c>
      <c r="F458" s="366">
        <v>13071.18</v>
      </c>
      <c r="G458" s="365">
        <v>15349.18</v>
      </c>
      <c r="H458" s="46">
        <v>15500</v>
      </c>
      <c r="I458" s="366">
        <v>15500</v>
      </c>
      <c r="J458" s="290">
        <v>15500</v>
      </c>
      <c r="K458" s="366">
        <v>15500</v>
      </c>
      <c r="L458" s="366">
        <v>15500</v>
      </c>
    </row>
    <row r="459" spans="1:12" ht="13.5" thickBot="1" x14ac:dyDescent="0.3">
      <c r="A459" s="213">
        <v>41</v>
      </c>
      <c r="B459" s="216">
        <v>637</v>
      </c>
      <c r="C459" s="222" t="s">
        <v>209</v>
      </c>
      <c r="D459" s="225" t="s">
        <v>129</v>
      </c>
      <c r="E459" s="217" t="s">
        <v>243</v>
      </c>
      <c r="F459" s="400">
        <v>105.13</v>
      </c>
      <c r="G459" s="401">
        <v>130.99</v>
      </c>
      <c r="H459" s="264">
        <v>150</v>
      </c>
      <c r="I459" s="400">
        <v>150</v>
      </c>
      <c r="J459" s="264">
        <v>150</v>
      </c>
      <c r="K459" s="400">
        <v>150</v>
      </c>
      <c r="L459" s="400">
        <v>150</v>
      </c>
    </row>
    <row r="460" spans="1:12" ht="13.5" thickTop="1" x14ac:dyDescent="0.25">
      <c r="A460" s="98"/>
      <c r="B460" s="101"/>
      <c r="C460" s="201"/>
      <c r="D460" s="184"/>
      <c r="E460" s="124"/>
      <c r="F460" s="382">
        <f>F459+F458+F457+F448+F447</f>
        <v>26162.93</v>
      </c>
      <c r="G460" s="384">
        <f t="shared" ref="G460:J460" si="48">G459+G458+G457+G448+G447</f>
        <v>29735.019999999997</v>
      </c>
      <c r="H460" s="409">
        <v>37850</v>
      </c>
      <c r="I460" s="406">
        <f>I459+I458+I457+I448+I447</f>
        <v>38264</v>
      </c>
      <c r="J460" s="386">
        <f t="shared" si="48"/>
        <v>37850</v>
      </c>
      <c r="K460" s="406">
        <f>K459+K458+K457+K448+K447</f>
        <v>38264</v>
      </c>
      <c r="L460" s="406">
        <f>L459+L458+L457+L448+L447</f>
        <v>38264</v>
      </c>
    </row>
    <row r="461" spans="1:12" x14ac:dyDescent="0.25">
      <c r="A461" s="17"/>
      <c r="B461" s="17"/>
      <c r="C461" s="17"/>
      <c r="D461" s="17"/>
      <c r="E461" s="21"/>
      <c r="F461" s="353"/>
      <c r="G461" s="353"/>
      <c r="H461" s="353"/>
      <c r="I461" s="353"/>
      <c r="J461" s="353"/>
      <c r="K461" s="353"/>
      <c r="L461" s="353"/>
    </row>
    <row r="462" spans="1:12" s="4" customFormat="1" ht="15" customHeight="1" x14ac:dyDescent="0.25">
      <c r="A462" s="457" t="s">
        <v>18</v>
      </c>
      <c r="B462" s="461" t="s">
        <v>19</v>
      </c>
      <c r="C462" s="258"/>
      <c r="D462" s="493" t="s">
        <v>20</v>
      </c>
      <c r="E462" s="469" t="s">
        <v>21</v>
      </c>
      <c r="F462" s="465" t="s">
        <v>1</v>
      </c>
      <c r="G462" s="466"/>
      <c r="H462" s="479" t="s">
        <v>2</v>
      </c>
      <c r="I462" s="479"/>
      <c r="J462" s="479"/>
      <c r="K462" s="480"/>
      <c r="L462" s="481"/>
    </row>
    <row r="463" spans="1:12" s="4" customFormat="1" x14ac:dyDescent="0.25">
      <c r="A463" s="458"/>
      <c r="B463" s="462"/>
      <c r="C463" s="259"/>
      <c r="D463" s="494"/>
      <c r="E463" s="470"/>
      <c r="F463" s="355">
        <v>2017</v>
      </c>
      <c r="G463" s="356">
        <v>2018</v>
      </c>
      <c r="H463" s="372">
        <v>2019</v>
      </c>
      <c r="I463" s="358">
        <v>2020</v>
      </c>
      <c r="J463" s="359">
        <v>2021</v>
      </c>
      <c r="K463" s="358">
        <v>2021</v>
      </c>
      <c r="L463" s="358">
        <v>2022</v>
      </c>
    </row>
    <row r="464" spans="1:12" x14ac:dyDescent="0.25">
      <c r="A464" s="297">
        <v>1020</v>
      </c>
      <c r="B464" s="186" t="s">
        <v>248</v>
      </c>
      <c r="C464" s="186"/>
      <c r="D464" s="298"/>
      <c r="E464" s="21"/>
      <c r="F464" s="353"/>
      <c r="G464" s="353"/>
      <c r="H464" s="423"/>
      <c r="I464" s="176"/>
      <c r="J464" s="177"/>
      <c r="K464" s="176"/>
      <c r="L464" s="176"/>
    </row>
    <row r="465" spans="1:12" ht="22.5" x14ac:dyDescent="0.25">
      <c r="A465" s="125">
        <v>41</v>
      </c>
      <c r="B465" s="127">
        <v>611</v>
      </c>
      <c r="C465" s="188"/>
      <c r="D465" s="155" t="s">
        <v>88</v>
      </c>
      <c r="E465" s="129" t="s">
        <v>89</v>
      </c>
      <c r="F465" s="380">
        <v>56490.04</v>
      </c>
      <c r="G465" s="392">
        <v>59691.19</v>
      </c>
      <c r="H465" s="156">
        <v>82000</v>
      </c>
      <c r="I465" s="380">
        <f>SUM(I466:I467)</f>
        <v>82000</v>
      </c>
      <c r="J465" s="379">
        <v>135000</v>
      </c>
      <c r="K465" s="380">
        <f>SUM(K466:K467)</f>
        <v>82000</v>
      </c>
      <c r="L465" s="380">
        <f>SUM(L466:L467)</f>
        <v>82000</v>
      </c>
    </row>
    <row r="466" spans="1:12" s="9" customFormat="1" ht="12" customHeight="1" x14ac:dyDescent="0.25">
      <c r="A466" s="247">
        <v>111</v>
      </c>
      <c r="B466" s="248">
        <v>611</v>
      </c>
      <c r="C466" s="249"/>
      <c r="D466" s="250" t="s">
        <v>88</v>
      </c>
      <c r="E466" s="235"/>
      <c r="F466" s="251"/>
      <c r="G466" s="252">
        <v>0</v>
      </c>
      <c r="H466" s="70">
        <v>65000</v>
      </c>
      <c r="I466" s="84">
        <v>65000</v>
      </c>
      <c r="J466" s="55">
        <v>135000</v>
      </c>
      <c r="K466" s="84">
        <v>20000</v>
      </c>
      <c r="L466" s="84"/>
    </row>
    <row r="467" spans="1:12" s="9" customFormat="1" ht="12" customHeight="1" x14ac:dyDescent="0.25">
      <c r="A467" s="247">
        <v>41</v>
      </c>
      <c r="B467" s="248">
        <v>611</v>
      </c>
      <c r="C467" s="249"/>
      <c r="D467" s="250" t="s">
        <v>88</v>
      </c>
      <c r="E467" s="235"/>
      <c r="F467" s="251"/>
      <c r="G467" s="252">
        <v>59691.19</v>
      </c>
      <c r="H467" s="70">
        <v>17000</v>
      </c>
      <c r="I467" s="253">
        <v>17000</v>
      </c>
      <c r="J467" s="55"/>
      <c r="K467" s="253">
        <v>62000</v>
      </c>
      <c r="L467" s="253">
        <v>82000</v>
      </c>
    </row>
    <row r="468" spans="1:12" ht="56.25" x14ac:dyDescent="0.25">
      <c r="A468" s="58">
        <v>41</v>
      </c>
      <c r="B468" s="60">
        <v>620</v>
      </c>
      <c r="C468" s="190"/>
      <c r="D468" s="159" t="s">
        <v>90</v>
      </c>
      <c r="E468" s="117" t="s">
        <v>153</v>
      </c>
      <c r="F468" s="366">
        <v>19239.689999999999</v>
      </c>
      <c r="G468" s="365">
        <v>20536.189999999999</v>
      </c>
      <c r="H468" s="46">
        <v>6600</v>
      </c>
      <c r="I468" s="364">
        <f>SUM(I469:I476)</f>
        <v>6900</v>
      </c>
      <c r="J468" s="46">
        <v>45405</v>
      </c>
      <c r="K468" s="364">
        <f>SUM(K469:K476)</f>
        <v>25925</v>
      </c>
      <c r="L468" s="364">
        <f>SUM(L469:L476)</f>
        <v>32825</v>
      </c>
    </row>
    <row r="469" spans="1:12" s="11" customFormat="1" ht="12" customHeight="1" x14ac:dyDescent="0.25">
      <c r="A469" s="160">
        <v>41</v>
      </c>
      <c r="B469" s="130"/>
      <c r="C469" s="192">
        <v>621</v>
      </c>
      <c r="D469" s="163" t="s">
        <v>92</v>
      </c>
      <c r="E469" s="132"/>
      <c r="F469" s="69"/>
      <c r="G469" s="68">
        <v>5000.75</v>
      </c>
      <c r="H469" s="70">
        <v>1600</v>
      </c>
      <c r="I469" s="69">
        <v>1600</v>
      </c>
      <c r="J469" s="71">
        <v>13405</v>
      </c>
      <c r="K469" s="69">
        <v>5625</v>
      </c>
      <c r="L469" s="69">
        <v>7225</v>
      </c>
    </row>
    <row r="470" spans="1:12" s="11" customFormat="1" ht="12" customHeight="1" x14ac:dyDescent="0.25">
      <c r="A470" s="160"/>
      <c r="B470" s="130"/>
      <c r="C470" s="192">
        <v>623</v>
      </c>
      <c r="D470" s="163" t="s">
        <v>93</v>
      </c>
      <c r="E470" s="132"/>
      <c r="F470" s="69"/>
      <c r="G470" s="288">
        <v>990.01</v>
      </c>
      <c r="H470" s="70">
        <v>300</v>
      </c>
      <c r="I470" s="69">
        <v>500</v>
      </c>
      <c r="J470" s="71">
        <v>3000</v>
      </c>
      <c r="K470" s="69">
        <v>1450</v>
      </c>
      <c r="L470" s="69">
        <v>1950</v>
      </c>
    </row>
    <row r="471" spans="1:12" s="11" customFormat="1" ht="12" customHeight="1" x14ac:dyDescent="0.25">
      <c r="A471" s="160"/>
      <c r="B471" s="130"/>
      <c r="C471" s="192">
        <v>625001</v>
      </c>
      <c r="D471" s="163" t="s">
        <v>94</v>
      </c>
      <c r="E471" s="132"/>
      <c r="F471" s="69"/>
      <c r="G471" s="68">
        <v>851.62</v>
      </c>
      <c r="H471" s="70">
        <v>300</v>
      </c>
      <c r="I471" s="69">
        <v>300</v>
      </c>
      <c r="J471" s="71">
        <v>3000</v>
      </c>
      <c r="K471" s="69">
        <v>1450</v>
      </c>
      <c r="L471" s="69">
        <v>1750</v>
      </c>
    </row>
    <row r="472" spans="1:12" s="11" customFormat="1" ht="12" customHeight="1" x14ac:dyDescent="0.25">
      <c r="A472" s="160"/>
      <c r="B472" s="130"/>
      <c r="C472" s="192">
        <v>625002</v>
      </c>
      <c r="D472" s="163" t="s">
        <v>95</v>
      </c>
      <c r="E472" s="132"/>
      <c r="F472" s="69"/>
      <c r="G472" s="68">
        <v>8526.0400000000009</v>
      </c>
      <c r="H472" s="70">
        <v>2500</v>
      </c>
      <c r="I472" s="69">
        <v>2500</v>
      </c>
      <c r="J472" s="71">
        <v>16000</v>
      </c>
      <c r="K472" s="69">
        <v>10900</v>
      </c>
      <c r="L472" s="69">
        <v>13400</v>
      </c>
    </row>
    <row r="473" spans="1:12" s="11" customFormat="1" ht="12" customHeight="1" x14ac:dyDescent="0.25">
      <c r="A473" s="160"/>
      <c r="B473" s="130"/>
      <c r="C473" s="192">
        <v>625003</v>
      </c>
      <c r="D473" s="163" t="s">
        <v>96</v>
      </c>
      <c r="E473" s="132"/>
      <c r="F473" s="69"/>
      <c r="G473" s="68">
        <v>486.29</v>
      </c>
      <c r="H473" s="70">
        <v>200</v>
      </c>
      <c r="I473" s="69">
        <v>200</v>
      </c>
      <c r="J473" s="71">
        <v>1700</v>
      </c>
      <c r="K473" s="69">
        <v>650</v>
      </c>
      <c r="L473" s="69">
        <v>850</v>
      </c>
    </row>
    <row r="474" spans="1:12" s="11" customFormat="1" ht="12" customHeight="1" x14ac:dyDescent="0.25">
      <c r="A474" s="160"/>
      <c r="B474" s="130"/>
      <c r="C474" s="192">
        <v>625004</v>
      </c>
      <c r="D474" s="163" t="s">
        <v>97</v>
      </c>
      <c r="E474" s="132"/>
      <c r="F474" s="69"/>
      <c r="G474" s="68">
        <v>1341.74</v>
      </c>
      <c r="H474" s="70">
        <v>400</v>
      </c>
      <c r="I474" s="69">
        <v>500</v>
      </c>
      <c r="J474" s="71">
        <v>2300</v>
      </c>
      <c r="K474" s="69">
        <v>1500</v>
      </c>
      <c r="L474" s="69">
        <v>2000</v>
      </c>
    </row>
    <row r="475" spans="1:12" s="11" customFormat="1" ht="12" customHeight="1" x14ac:dyDescent="0.25">
      <c r="A475" s="160"/>
      <c r="B475" s="130"/>
      <c r="C475" s="192">
        <v>625005</v>
      </c>
      <c r="D475" s="163" t="s">
        <v>98</v>
      </c>
      <c r="E475" s="132"/>
      <c r="F475" s="69"/>
      <c r="G475" s="68">
        <v>447.14</v>
      </c>
      <c r="H475" s="70">
        <v>150</v>
      </c>
      <c r="I475" s="69">
        <v>150</v>
      </c>
      <c r="J475" s="71">
        <v>1200</v>
      </c>
      <c r="K475" s="69">
        <v>650</v>
      </c>
      <c r="L475" s="69">
        <v>800</v>
      </c>
    </row>
    <row r="476" spans="1:12" s="11" customFormat="1" ht="12" customHeight="1" x14ac:dyDescent="0.25">
      <c r="A476" s="160"/>
      <c r="B476" s="130"/>
      <c r="C476" s="192">
        <v>625007</v>
      </c>
      <c r="D476" s="163" t="s">
        <v>99</v>
      </c>
      <c r="E476" s="132"/>
      <c r="F476" s="69"/>
      <c r="G476" s="68">
        <v>2892.6</v>
      </c>
      <c r="H476" s="70">
        <v>1150</v>
      </c>
      <c r="I476" s="69">
        <v>1150</v>
      </c>
      <c r="J476" s="71">
        <v>4800</v>
      </c>
      <c r="K476" s="69">
        <v>3700</v>
      </c>
      <c r="L476" s="69">
        <v>4850</v>
      </c>
    </row>
    <row r="477" spans="1:12" ht="56.25" x14ac:dyDescent="0.25">
      <c r="A477" s="58">
        <v>111</v>
      </c>
      <c r="B477" s="60">
        <v>620</v>
      </c>
      <c r="C477" s="190"/>
      <c r="D477" s="159" t="s">
        <v>90</v>
      </c>
      <c r="E477" s="117" t="s">
        <v>153</v>
      </c>
      <c r="F477" s="366">
        <v>19239.689999999999</v>
      </c>
      <c r="G477" s="365"/>
      <c r="H477" s="46">
        <v>25925</v>
      </c>
      <c r="I477" s="364">
        <f>SUM(I478:I485)</f>
        <v>25925</v>
      </c>
      <c r="J477" s="46">
        <v>45405</v>
      </c>
      <c r="K477" s="364">
        <f>SUM(K478:K485)</f>
        <v>6900</v>
      </c>
      <c r="L477" s="364"/>
    </row>
    <row r="478" spans="1:12" s="11" customFormat="1" ht="12" customHeight="1" x14ac:dyDescent="0.25">
      <c r="A478" s="160">
        <v>111</v>
      </c>
      <c r="B478" s="130"/>
      <c r="C478" s="192">
        <v>621</v>
      </c>
      <c r="D478" s="163" t="s">
        <v>92</v>
      </c>
      <c r="E478" s="132"/>
      <c r="F478" s="69"/>
      <c r="G478" s="68"/>
      <c r="H478" s="70">
        <v>5625</v>
      </c>
      <c r="I478" s="69">
        <v>5625</v>
      </c>
      <c r="J478" s="71">
        <v>13405</v>
      </c>
      <c r="K478" s="69">
        <v>1600</v>
      </c>
      <c r="L478" s="69"/>
    </row>
    <row r="479" spans="1:12" s="11" customFormat="1" ht="12" customHeight="1" x14ac:dyDescent="0.25">
      <c r="A479" s="160"/>
      <c r="B479" s="130"/>
      <c r="C479" s="192">
        <v>623</v>
      </c>
      <c r="D479" s="163" t="s">
        <v>93</v>
      </c>
      <c r="E479" s="132"/>
      <c r="F479" s="69"/>
      <c r="G479" s="288"/>
      <c r="H479" s="70">
        <v>1450</v>
      </c>
      <c r="I479" s="69">
        <v>1450</v>
      </c>
      <c r="J479" s="71">
        <v>3000</v>
      </c>
      <c r="K479" s="69">
        <v>500</v>
      </c>
      <c r="L479" s="69"/>
    </row>
    <row r="480" spans="1:12" s="11" customFormat="1" ht="12" customHeight="1" x14ac:dyDescent="0.25">
      <c r="A480" s="160"/>
      <c r="B480" s="130"/>
      <c r="C480" s="192">
        <v>625001</v>
      </c>
      <c r="D480" s="163" t="s">
        <v>94</v>
      </c>
      <c r="E480" s="132"/>
      <c r="F480" s="69"/>
      <c r="G480" s="68"/>
      <c r="H480" s="70">
        <v>1450</v>
      </c>
      <c r="I480" s="69">
        <v>1450</v>
      </c>
      <c r="J480" s="71">
        <v>3000</v>
      </c>
      <c r="K480" s="69">
        <v>300</v>
      </c>
      <c r="L480" s="69"/>
    </row>
    <row r="481" spans="1:12" s="11" customFormat="1" ht="12" customHeight="1" x14ac:dyDescent="0.25">
      <c r="A481" s="160"/>
      <c r="B481" s="130"/>
      <c r="C481" s="192">
        <v>625002</v>
      </c>
      <c r="D481" s="163" t="s">
        <v>95</v>
      </c>
      <c r="E481" s="132"/>
      <c r="F481" s="69"/>
      <c r="G481" s="68"/>
      <c r="H481" s="70">
        <v>10900</v>
      </c>
      <c r="I481" s="69">
        <v>10900</v>
      </c>
      <c r="J481" s="71">
        <v>16000</v>
      </c>
      <c r="K481" s="69">
        <v>2500</v>
      </c>
      <c r="L481" s="69"/>
    </row>
    <row r="482" spans="1:12" s="11" customFormat="1" ht="12" customHeight="1" x14ac:dyDescent="0.25">
      <c r="A482" s="160"/>
      <c r="B482" s="130"/>
      <c r="C482" s="192">
        <v>625003</v>
      </c>
      <c r="D482" s="163" t="s">
        <v>96</v>
      </c>
      <c r="E482" s="132"/>
      <c r="F482" s="69"/>
      <c r="G482" s="68"/>
      <c r="H482" s="70">
        <v>650</v>
      </c>
      <c r="I482" s="69">
        <v>650</v>
      </c>
      <c r="J482" s="71">
        <v>1700</v>
      </c>
      <c r="K482" s="69">
        <v>200</v>
      </c>
      <c r="L482" s="69"/>
    </row>
    <row r="483" spans="1:12" s="11" customFormat="1" ht="12" customHeight="1" x14ac:dyDescent="0.25">
      <c r="A483" s="160"/>
      <c r="B483" s="130"/>
      <c r="C483" s="192">
        <v>625004</v>
      </c>
      <c r="D483" s="163" t="s">
        <v>97</v>
      </c>
      <c r="E483" s="132"/>
      <c r="F483" s="69"/>
      <c r="G483" s="68"/>
      <c r="H483" s="70">
        <v>1500</v>
      </c>
      <c r="I483" s="69">
        <v>1500</v>
      </c>
      <c r="J483" s="71">
        <v>2300</v>
      </c>
      <c r="K483" s="69">
        <v>500</v>
      </c>
      <c r="L483" s="69"/>
    </row>
    <row r="484" spans="1:12" s="11" customFormat="1" ht="12" customHeight="1" x14ac:dyDescent="0.25">
      <c r="A484" s="160"/>
      <c r="B484" s="130"/>
      <c r="C484" s="192">
        <v>625005</v>
      </c>
      <c r="D484" s="163" t="s">
        <v>98</v>
      </c>
      <c r="E484" s="132"/>
      <c r="F484" s="69"/>
      <c r="G484" s="68"/>
      <c r="H484" s="70">
        <v>650</v>
      </c>
      <c r="I484" s="69">
        <v>650</v>
      </c>
      <c r="J484" s="71">
        <v>1200</v>
      </c>
      <c r="K484" s="69">
        <v>150</v>
      </c>
      <c r="L484" s="69"/>
    </row>
    <row r="485" spans="1:12" s="11" customFormat="1" ht="12" customHeight="1" x14ac:dyDescent="0.25">
      <c r="A485" s="160"/>
      <c r="B485" s="130"/>
      <c r="C485" s="192">
        <v>625007</v>
      </c>
      <c r="D485" s="163" t="s">
        <v>99</v>
      </c>
      <c r="E485" s="132"/>
      <c r="F485" s="69"/>
      <c r="G485" s="68"/>
      <c r="H485" s="70">
        <v>3700</v>
      </c>
      <c r="I485" s="69">
        <v>3700</v>
      </c>
      <c r="J485" s="71">
        <v>4800</v>
      </c>
      <c r="K485" s="69">
        <v>1150</v>
      </c>
      <c r="L485" s="69"/>
    </row>
    <row r="486" spans="1:12" x14ac:dyDescent="0.25">
      <c r="A486" s="58">
        <v>41</v>
      </c>
      <c r="B486" s="60">
        <v>631</v>
      </c>
      <c r="C486" s="266" t="s">
        <v>202</v>
      </c>
      <c r="D486" s="159" t="s">
        <v>101</v>
      </c>
      <c r="E486" s="117"/>
      <c r="F486" s="366">
        <v>3893.53</v>
      </c>
      <c r="G486" s="365">
        <v>3422.17</v>
      </c>
      <c r="H486" s="46">
        <v>3000</v>
      </c>
      <c r="I486" s="364">
        <v>3000</v>
      </c>
      <c r="J486" s="46">
        <v>3000</v>
      </c>
      <c r="K486" s="364">
        <v>3000</v>
      </c>
      <c r="L486" s="364">
        <v>3000</v>
      </c>
    </row>
    <row r="487" spans="1:12" ht="45" x14ac:dyDescent="0.25">
      <c r="A487" s="58">
        <v>41</v>
      </c>
      <c r="B487" s="60">
        <v>632</v>
      </c>
      <c r="C487" s="190"/>
      <c r="D487" s="159" t="s">
        <v>103</v>
      </c>
      <c r="E487" s="117" t="s">
        <v>249</v>
      </c>
      <c r="F487" s="366">
        <v>1353.51</v>
      </c>
      <c r="G487" s="365">
        <v>2215.69</v>
      </c>
      <c r="H487" s="46">
        <v>8050</v>
      </c>
      <c r="I487" s="364">
        <f>SUM(I488:I491)</f>
        <v>4100</v>
      </c>
      <c r="J487" s="46">
        <v>4000</v>
      </c>
      <c r="K487" s="364">
        <f>SUM(K488:K491)</f>
        <v>4100</v>
      </c>
      <c r="L487" s="364">
        <f>SUM(L488:L491)</f>
        <v>4100</v>
      </c>
    </row>
    <row r="488" spans="1:12" x14ac:dyDescent="0.25">
      <c r="A488" s="63"/>
      <c r="B488" s="65"/>
      <c r="C488" s="192">
        <v>632001</v>
      </c>
      <c r="D488" s="163" t="s">
        <v>103</v>
      </c>
      <c r="E488" s="132"/>
      <c r="F488" s="69"/>
      <c r="G488" s="68">
        <v>837.76</v>
      </c>
      <c r="H488" s="70">
        <v>2000</v>
      </c>
      <c r="I488" s="69">
        <v>1000</v>
      </c>
      <c r="J488" s="71">
        <v>2000</v>
      </c>
      <c r="K488" s="69">
        <v>1000</v>
      </c>
      <c r="L488" s="69">
        <v>1000</v>
      </c>
    </row>
    <row r="489" spans="1:12" x14ac:dyDescent="0.25">
      <c r="A489" s="78"/>
      <c r="B489" s="80"/>
      <c r="C489" s="210">
        <v>632002</v>
      </c>
      <c r="D489" s="16" t="s">
        <v>250</v>
      </c>
      <c r="E489" s="132"/>
      <c r="F489" s="69"/>
      <c r="G489" s="68"/>
      <c r="H489" s="70">
        <v>50</v>
      </c>
      <c r="I489" s="69">
        <v>100</v>
      </c>
      <c r="J489" s="71">
        <v>2000</v>
      </c>
      <c r="K489" s="69">
        <v>100</v>
      </c>
      <c r="L489" s="69">
        <v>100</v>
      </c>
    </row>
    <row r="490" spans="1:12" x14ac:dyDescent="0.25">
      <c r="A490" s="78"/>
      <c r="B490" s="80"/>
      <c r="C490" s="210">
        <v>632005</v>
      </c>
      <c r="D490" s="16" t="s">
        <v>107</v>
      </c>
      <c r="E490" s="132"/>
      <c r="F490" s="69"/>
      <c r="G490" s="68"/>
      <c r="H490" s="70">
        <v>1000</v>
      </c>
      <c r="I490" s="69">
        <v>1000</v>
      </c>
      <c r="J490" s="71">
        <v>2000</v>
      </c>
      <c r="K490" s="69">
        <v>1000</v>
      </c>
      <c r="L490" s="69">
        <v>1000</v>
      </c>
    </row>
    <row r="491" spans="1:12" x14ac:dyDescent="0.25">
      <c r="A491" s="78"/>
      <c r="B491" s="80"/>
      <c r="C491" s="210">
        <v>632003</v>
      </c>
      <c r="D491" s="16" t="s">
        <v>106</v>
      </c>
      <c r="E491" s="132"/>
      <c r="F491" s="69"/>
      <c r="G491" s="68">
        <v>1377.93</v>
      </c>
      <c r="H491" s="70">
        <v>5000</v>
      </c>
      <c r="I491" s="69">
        <v>2000</v>
      </c>
      <c r="J491" s="71">
        <v>2000</v>
      </c>
      <c r="K491" s="69">
        <v>2000</v>
      </c>
      <c r="L491" s="69">
        <v>2000</v>
      </c>
    </row>
    <row r="492" spans="1:12" ht="56.25" x14ac:dyDescent="0.25">
      <c r="A492" s="58">
        <v>41</v>
      </c>
      <c r="B492" s="60">
        <v>633</v>
      </c>
      <c r="C492" s="190"/>
      <c r="D492" s="159" t="s">
        <v>108</v>
      </c>
      <c r="E492" s="117" t="s">
        <v>251</v>
      </c>
      <c r="F492" s="366">
        <v>1518.79</v>
      </c>
      <c r="G492" s="365">
        <v>1119.5</v>
      </c>
      <c r="H492" s="46">
        <v>1100</v>
      </c>
      <c r="I492" s="366">
        <f>SUM(I493:I494)</f>
        <v>1100</v>
      </c>
      <c r="J492" s="290">
        <v>1100</v>
      </c>
      <c r="K492" s="366">
        <f>SUM(K493:K494)</f>
        <v>1100</v>
      </c>
      <c r="L492" s="366">
        <f>SUM(L493:L494)</f>
        <v>1100</v>
      </c>
    </row>
    <row r="493" spans="1:12" ht="12" customHeight="1" x14ac:dyDescent="0.25">
      <c r="A493" s="63"/>
      <c r="B493" s="65"/>
      <c r="C493" s="194">
        <v>633006</v>
      </c>
      <c r="D493" s="163" t="s">
        <v>113</v>
      </c>
      <c r="E493" s="132"/>
      <c r="F493" s="69"/>
      <c r="G493" s="68">
        <v>1064.5999999999999</v>
      </c>
      <c r="H493" s="70">
        <v>1000</v>
      </c>
      <c r="I493" s="69">
        <v>1000</v>
      </c>
      <c r="J493" s="71">
        <v>1000</v>
      </c>
      <c r="K493" s="69">
        <v>1000</v>
      </c>
      <c r="L493" s="69">
        <v>1000</v>
      </c>
    </row>
    <row r="494" spans="1:12" ht="12" customHeight="1" x14ac:dyDescent="0.25">
      <c r="A494" s="63"/>
      <c r="B494" s="65"/>
      <c r="C494" s="194">
        <v>633009</v>
      </c>
      <c r="D494" s="163" t="s">
        <v>114</v>
      </c>
      <c r="E494" s="132"/>
      <c r="F494" s="69"/>
      <c r="G494" s="68">
        <v>54.9</v>
      </c>
      <c r="H494" s="70">
        <v>100</v>
      </c>
      <c r="I494" s="69">
        <v>100</v>
      </c>
      <c r="J494" s="71">
        <v>100</v>
      </c>
      <c r="K494" s="69">
        <v>100</v>
      </c>
      <c r="L494" s="69">
        <v>100</v>
      </c>
    </row>
    <row r="495" spans="1:12" ht="33.75" x14ac:dyDescent="0.25">
      <c r="A495" s="58">
        <v>41</v>
      </c>
      <c r="B495" s="60">
        <v>635</v>
      </c>
      <c r="C495" s="266" t="s">
        <v>178</v>
      </c>
      <c r="D495" s="159" t="s">
        <v>124</v>
      </c>
      <c r="E495" s="117" t="s">
        <v>125</v>
      </c>
      <c r="F495" s="366">
        <v>621.23</v>
      </c>
      <c r="G495" s="365">
        <v>315.2</v>
      </c>
      <c r="H495" s="46">
        <v>1000</v>
      </c>
      <c r="I495" s="366">
        <v>1000</v>
      </c>
      <c r="J495" s="290">
        <v>1000</v>
      </c>
      <c r="K495" s="366">
        <v>1000</v>
      </c>
      <c r="L495" s="366">
        <v>1000</v>
      </c>
    </row>
    <row r="496" spans="1:12" x14ac:dyDescent="0.25">
      <c r="A496" s="58">
        <v>41</v>
      </c>
      <c r="B496" s="60">
        <v>636</v>
      </c>
      <c r="C496" s="266" t="s">
        <v>202</v>
      </c>
      <c r="D496" s="159" t="s">
        <v>252</v>
      </c>
      <c r="E496" s="117" t="s">
        <v>253</v>
      </c>
      <c r="F496" s="366">
        <v>4085</v>
      </c>
      <c r="G496" s="365">
        <v>3002.24</v>
      </c>
      <c r="H496" s="46">
        <v>3850</v>
      </c>
      <c r="I496" s="366">
        <v>3850</v>
      </c>
      <c r="J496" s="290">
        <v>3850</v>
      </c>
      <c r="K496" s="366">
        <v>3850</v>
      </c>
      <c r="L496" s="366">
        <v>3850</v>
      </c>
    </row>
    <row r="497" spans="1:12" ht="33.75" x14ac:dyDescent="0.25">
      <c r="A497" s="58">
        <v>41</v>
      </c>
      <c r="B497" s="60">
        <v>637</v>
      </c>
      <c r="C497" s="190"/>
      <c r="D497" s="159" t="s">
        <v>129</v>
      </c>
      <c r="E497" s="117" t="s">
        <v>254</v>
      </c>
      <c r="F497" s="366">
        <v>10394.49</v>
      </c>
      <c r="G497" s="365">
        <v>14299.09</v>
      </c>
      <c r="H497" s="46">
        <v>22500</v>
      </c>
      <c r="I497" s="366">
        <f>SUM(I498:I504)</f>
        <v>24000</v>
      </c>
      <c r="J497" s="290">
        <v>18500</v>
      </c>
      <c r="K497" s="366">
        <f>SUM(K498:K504)</f>
        <v>24000</v>
      </c>
      <c r="L497" s="366">
        <f>SUM(L498:L504)</f>
        <v>24000</v>
      </c>
    </row>
    <row r="498" spans="1:12" s="11" customFormat="1" ht="12" customHeight="1" x14ac:dyDescent="0.25">
      <c r="A498" s="160"/>
      <c r="B498" s="130"/>
      <c r="C498" s="192">
        <v>637001</v>
      </c>
      <c r="D498" s="163" t="s">
        <v>131</v>
      </c>
      <c r="E498" s="132"/>
      <c r="F498" s="69"/>
      <c r="G498" s="68">
        <v>1170.5999999999999</v>
      </c>
      <c r="H498" s="70">
        <v>2000</v>
      </c>
      <c r="I498" s="69">
        <v>2000</v>
      </c>
      <c r="J498" s="71">
        <v>2000</v>
      </c>
      <c r="K498" s="69">
        <v>2000</v>
      </c>
      <c r="L498" s="69">
        <v>2000</v>
      </c>
    </row>
    <row r="499" spans="1:12" s="11" customFormat="1" ht="12" customHeight="1" x14ac:dyDescent="0.25">
      <c r="A499" s="160"/>
      <c r="B499" s="130"/>
      <c r="C499" s="192">
        <v>637004</v>
      </c>
      <c r="D499" s="16" t="s">
        <v>132</v>
      </c>
      <c r="E499" s="132"/>
      <c r="F499" s="69"/>
      <c r="G499" s="68"/>
      <c r="H499" s="70">
        <v>0</v>
      </c>
      <c r="I499" s="69">
        <v>500</v>
      </c>
      <c r="J499" s="71">
        <v>3000</v>
      </c>
      <c r="K499" s="69">
        <v>500</v>
      </c>
      <c r="L499" s="69">
        <v>500</v>
      </c>
    </row>
    <row r="500" spans="1:12" s="11" customFormat="1" ht="12" customHeight="1" x14ac:dyDescent="0.25">
      <c r="A500" s="160"/>
      <c r="B500" s="130"/>
      <c r="C500" s="192">
        <v>637011</v>
      </c>
      <c r="D500" s="16" t="s">
        <v>304</v>
      </c>
      <c r="E500" s="132"/>
      <c r="F500" s="69"/>
      <c r="G500" s="68">
        <v>1414.57</v>
      </c>
      <c r="H500" s="70">
        <v>3000</v>
      </c>
      <c r="I500" s="69">
        <v>3000</v>
      </c>
      <c r="J500" s="71">
        <v>3000</v>
      </c>
      <c r="K500" s="69">
        <v>3000</v>
      </c>
      <c r="L500" s="69">
        <v>3000</v>
      </c>
    </row>
    <row r="501" spans="1:12" s="11" customFormat="1" ht="12" customHeight="1" x14ac:dyDescent="0.25">
      <c r="A501" s="160"/>
      <c r="B501" s="130"/>
      <c r="C501" s="192">
        <v>637012</v>
      </c>
      <c r="D501" s="163" t="s">
        <v>135</v>
      </c>
      <c r="E501" s="132"/>
      <c r="F501" s="69"/>
      <c r="G501" s="68">
        <v>1177.92</v>
      </c>
      <c r="H501" s="70">
        <v>2500</v>
      </c>
      <c r="I501" s="69">
        <v>2500</v>
      </c>
      <c r="J501" s="71">
        <v>2500</v>
      </c>
      <c r="K501" s="69">
        <v>2500</v>
      </c>
      <c r="L501" s="69">
        <v>2500</v>
      </c>
    </row>
    <row r="502" spans="1:12" s="11" customFormat="1" ht="12" customHeight="1" x14ac:dyDescent="0.25">
      <c r="A502" s="160"/>
      <c r="B502" s="130"/>
      <c r="C502" s="192">
        <v>637014</v>
      </c>
      <c r="D502" s="163" t="s">
        <v>136</v>
      </c>
      <c r="E502" s="132"/>
      <c r="F502" s="69"/>
      <c r="G502" s="68">
        <v>9735</v>
      </c>
      <c r="H502" s="70">
        <v>14000</v>
      </c>
      <c r="I502" s="69">
        <v>14000</v>
      </c>
      <c r="J502" s="71">
        <v>10000</v>
      </c>
      <c r="K502" s="69">
        <v>14000</v>
      </c>
      <c r="L502" s="69">
        <v>14000</v>
      </c>
    </row>
    <row r="503" spans="1:12" s="11" customFormat="1" ht="12" customHeight="1" x14ac:dyDescent="0.25">
      <c r="A503" s="160"/>
      <c r="B503" s="130"/>
      <c r="C503" s="192">
        <v>637016</v>
      </c>
      <c r="D503" s="163" t="s">
        <v>255</v>
      </c>
      <c r="E503" s="132"/>
      <c r="F503" s="69"/>
      <c r="G503" s="68"/>
      <c r="H503" s="70">
        <v>0</v>
      </c>
      <c r="I503" s="69">
        <v>1000</v>
      </c>
      <c r="J503" s="71">
        <v>1000</v>
      </c>
      <c r="K503" s="69">
        <v>1000</v>
      </c>
      <c r="L503" s="69">
        <v>1000</v>
      </c>
    </row>
    <row r="504" spans="1:12" s="11" customFormat="1" ht="12" customHeight="1" x14ac:dyDescent="0.25">
      <c r="A504" s="160"/>
      <c r="B504" s="130"/>
      <c r="C504" s="192">
        <v>637016</v>
      </c>
      <c r="D504" s="163" t="s">
        <v>137</v>
      </c>
      <c r="E504" s="132"/>
      <c r="F504" s="69"/>
      <c r="G504" s="68">
        <v>801</v>
      </c>
      <c r="H504" s="70">
        <v>1000</v>
      </c>
      <c r="I504" s="69">
        <v>1000</v>
      </c>
      <c r="J504" s="71">
        <v>1000</v>
      </c>
      <c r="K504" s="69">
        <v>1000</v>
      </c>
      <c r="L504" s="69">
        <v>1000</v>
      </c>
    </row>
    <row r="505" spans="1:12" x14ac:dyDescent="0.25">
      <c r="A505" s="299">
        <v>41</v>
      </c>
      <c r="B505" s="300">
        <v>642</v>
      </c>
      <c r="C505" s="301" t="s">
        <v>178</v>
      </c>
      <c r="D505" s="302" t="s">
        <v>145</v>
      </c>
      <c r="E505" s="303" t="s">
        <v>256</v>
      </c>
      <c r="F505" s="424">
        <v>40</v>
      </c>
      <c r="G505" s="425">
        <v>40</v>
      </c>
      <c r="H505" s="304">
        <v>50</v>
      </c>
      <c r="I505" s="426">
        <v>50</v>
      </c>
      <c r="J505" s="304">
        <v>50</v>
      </c>
      <c r="K505" s="426">
        <v>50</v>
      </c>
      <c r="L505" s="426">
        <v>50</v>
      </c>
    </row>
    <row r="506" spans="1:12" ht="13.5" thickBot="1" x14ac:dyDescent="0.3">
      <c r="A506" s="291"/>
      <c r="B506" s="305"/>
      <c r="C506" s="306"/>
      <c r="D506" s="293"/>
      <c r="E506" s="143"/>
      <c r="F506" s="427">
        <f>F505+F497+F496+F495+F492+F487+F486+F477+F465</f>
        <v>97636.28</v>
      </c>
      <c r="G506" s="427">
        <f>G505+G497+G496+G495+G492+G487+G486+G477+G468+G465</f>
        <v>104641.27</v>
      </c>
      <c r="H506" s="428">
        <v>154075</v>
      </c>
      <c r="I506" s="427">
        <f>I505+I497+I496+I495+I492+I487+I486+I477+I468+I465</f>
        <v>151925</v>
      </c>
      <c r="J506" s="429">
        <f>J505+J497+J496+J495+J492+J487+J486+J477+J465</f>
        <v>211905</v>
      </c>
      <c r="K506" s="427">
        <f>K505+K497+K496+K495+K492+K487+K486+K477+K468+K465</f>
        <v>151925</v>
      </c>
      <c r="L506" s="427">
        <f>L505+L497+L496+L495+L492+L487+L486+L477+L468+L465</f>
        <v>151925</v>
      </c>
    </row>
    <row r="507" spans="1:12" ht="32.25" customHeight="1" thickTop="1" x14ac:dyDescent="0.25">
      <c r="A507" s="307" t="s">
        <v>257</v>
      </c>
      <c r="B507" s="308"/>
      <c r="C507" s="308"/>
      <c r="D507" s="309"/>
      <c r="E507" s="124"/>
      <c r="F507" s="383">
        <f t="shared" ref="F507:J507" si="49">F506+F460+F443+F431+F395+F356+F349+F345+F329+F315+F290+F285+F275+F241+F224+F219+F214+F194+F190+F175+F151</f>
        <v>673496.62999999989</v>
      </c>
      <c r="G507" s="393">
        <f t="shared" si="49"/>
        <v>703894.8</v>
      </c>
      <c r="H507" s="394">
        <v>861445</v>
      </c>
      <c r="I507" s="382">
        <f t="shared" si="49"/>
        <v>898673</v>
      </c>
      <c r="J507" s="404">
        <f t="shared" si="49"/>
        <v>817975</v>
      </c>
      <c r="K507" s="382">
        <f t="shared" ref="K507" si="50">K506+K460+K443+K431+K395+K356+K349+K345+K329+K315+K290+K285+K275+K241+K224+K219+K214+K194+K190+K175+K151</f>
        <v>898673</v>
      </c>
      <c r="L507" s="382">
        <f>L506+L460+L443+L431+L395+L356+L349+L345+L329+L315+L290+L285+L275+L241+L224+L219+L214+L194+L190+L175+L151</f>
        <v>898673</v>
      </c>
    </row>
    <row r="508" spans="1:12" x14ac:dyDescent="0.25">
      <c r="A508" s="17"/>
      <c r="B508" s="17"/>
      <c r="C508" s="17"/>
      <c r="D508" s="17"/>
      <c r="E508" s="21"/>
      <c r="F508" s="353"/>
      <c r="G508" s="353"/>
      <c r="H508" s="353"/>
      <c r="I508" s="353"/>
      <c r="J508" s="353"/>
      <c r="K508" s="353"/>
      <c r="L508" s="353"/>
    </row>
    <row r="509" spans="1:12" x14ac:dyDescent="0.25">
      <c r="A509" s="17"/>
      <c r="B509" s="17"/>
      <c r="C509" s="17"/>
      <c r="D509" s="17"/>
      <c r="E509" s="21"/>
      <c r="F509" s="353"/>
      <c r="G509" s="353"/>
      <c r="H509" s="353"/>
      <c r="I509" s="353"/>
      <c r="J509" s="353"/>
      <c r="K509" s="353"/>
      <c r="L509" s="353"/>
    </row>
    <row r="510" spans="1:12" s="4" customFormat="1" ht="15.75" x14ac:dyDescent="0.25">
      <c r="A510" s="20"/>
      <c r="B510" s="22"/>
      <c r="C510" s="22"/>
      <c r="D510" s="22"/>
      <c r="E510" s="153"/>
      <c r="F510" s="495"/>
      <c r="G510" s="495"/>
      <c r="H510" s="495"/>
      <c r="I510" s="495"/>
      <c r="J510" s="495"/>
      <c r="K510" s="430"/>
      <c r="L510" s="430"/>
    </row>
    <row r="511" spans="1:12" s="4" customFormat="1" ht="15" customHeight="1" x14ac:dyDescent="0.25">
      <c r="A511" s="457" t="s">
        <v>18</v>
      </c>
      <c r="B511" s="461" t="s">
        <v>19</v>
      </c>
      <c r="C511" s="258"/>
      <c r="D511" s="493" t="s">
        <v>20</v>
      </c>
      <c r="E511" s="469" t="s">
        <v>21</v>
      </c>
      <c r="F511" s="465" t="s">
        <v>1</v>
      </c>
      <c r="G511" s="466"/>
      <c r="H511" s="479" t="s">
        <v>2</v>
      </c>
      <c r="I511" s="479"/>
      <c r="J511" s="479"/>
      <c r="K511" s="480"/>
      <c r="L511" s="481"/>
    </row>
    <row r="512" spans="1:12" s="4" customFormat="1" ht="24" customHeight="1" x14ac:dyDescent="0.25">
      <c r="A512" s="458"/>
      <c r="B512" s="462"/>
      <c r="C512" s="259"/>
      <c r="D512" s="494"/>
      <c r="E512" s="470"/>
      <c r="F512" s="355">
        <v>2017</v>
      </c>
      <c r="G512" s="359">
        <v>2018</v>
      </c>
      <c r="H512" s="372">
        <v>2019</v>
      </c>
      <c r="I512" s="358">
        <v>2020</v>
      </c>
      <c r="J512" s="359">
        <v>2021</v>
      </c>
      <c r="K512" s="358">
        <v>2021</v>
      </c>
      <c r="L512" s="358">
        <v>2022</v>
      </c>
    </row>
    <row r="513" spans="1:12" s="4" customFormat="1" ht="15.75" x14ac:dyDescent="0.25">
      <c r="A513" s="147" t="s">
        <v>258</v>
      </c>
      <c r="B513" s="310"/>
      <c r="C513" s="310"/>
      <c r="D513" s="311"/>
      <c r="E513" s="153"/>
      <c r="F513" s="495"/>
      <c r="G513" s="495"/>
      <c r="H513" s="495"/>
      <c r="I513" s="495"/>
      <c r="J513" s="495"/>
      <c r="K513" s="430"/>
      <c r="L513" s="430"/>
    </row>
    <row r="514" spans="1:12" ht="22.5" x14ac:dyDescent="0.25">
      <c r="A514" s="312" t="s">
        <v>86</v>
      </c>
      <c r="B514" s="154">
        <v>71</v>
      </c>
      <c r="C514" s="155"/>
      <c r="D514" s="155" t="s">
        <v>259</v>
      </c>
      <c r="E514" s="129" t="s">
        <v>260</v>
      </c>
      <c r="F514" s="378">
        <v>12219.13</v>
      </c>
      <c r="G514" s="379">
        <v>2646.9</v>
      </c>
      <c r="H514" s="156">
        <v>200</v>
      </c>
      <c r="I514" s="380">
        <v>0</v>
      </c>
      <c r="J514" s="379">
        <v>10000</v>
      </c>
      <c r="K514" s="380">
        <v>0</v>
      </c>
      <c r="L514" s="380">
        <v>0</v>
      </c>
    </row>
    <row r="515" spans="1:12" x14ac:dyDescent="0.25">
      <c r="A515" s="313" t="s">
        <v>293</v>
      </c>
      <c r="B515" s="161"/>
      <c r="C515" s="162">
        <v>716</v>
      </c>
      <c r="D515" s="162" t="s">
        <v>261</v>
      </c>
      <c r="E515" s="132"/>
      <c r="F515" s="69"/>
      <c r="G515" s="74">
        <v>5910</v>
      </c>
      <c r="H515" s="86">
        <v>200</v>
      </c>
      <c r="I515" s="77"/>
      <c r="J515" s="74"/>
      <c r="K515" s="77"/>
      <c r="L515" s="77"/>
    </row>
    <row r="516" spans="1:12" x14ac:dyDescent="0.25">
      <c r="A516" s="314"/>
      <c r="B516" s="239"/>
      <c r="C516" s="240">
        <v>713004</v>
      </c>
      <c r="D516" s="240" t="s">
        <v>262</v>
      </c>
      <c r="E516" s="158" t="s">
        <v>263</v>
      </c>
      <c r="F516" s="53"/>
      <c r="G516" s="57">
        <v>2346.9</v>
      </c>
      <c r="H516" s="315"/>
      <c r="I516" s="56"/>
      <c r="J516" s="57"/>
      <c r="K516" s="56"/>
      <c r="L516" s="56"/>
    </row>
    <row r="517" spans="1:12" x14ac:dyDescent="0.25">
      <c r="A517" s="314"/>
      <c r="B517" s="239"/>
      <c r="C517" s="240">
        <v>714001</v>
      </c>
      <c r="D517" s="240" t="s">
        <v>264</v>
      </c>
      <c r="E517" s="158"/>
      <c r="F517" s="53" t="s">
        <v>265</v>
      </c>
      <c r="G517" s="57">
        <v>300</v>
      </c>
      <c r="H517" s="315"/>
      <c r="I517" s="56"/>
      <c r="J517" s="57"/>
      <c r="K517" s="56"/>
      <c r="L517" s="56"/>
    </row>
    <row r="518" spans="1:12" x14ac:dyDescent="0.25">
      <c r="A518" s="316" t="s">
        <v>170</v>
      </c>
      <c r="B518" s="61">
        <v>71</v>
      </c>
      <c r="C518" s="159"/>
      <c r="D518" s="159" t="s">
        <v>259</v>
      </c>
      <c r="E518" s="117" t="s">
        <v>266</v>
      </c>
      <c r="F518" s="364">
        <v>1700</v>
      </c>
      <c r="G518" s="290">
        <v>43469.94</v>
      </c>
      <c r="H518" s="46">
        <v>0</v>
      </c>
      <c r="I518" s="366"/>
      <c r="J518" s="290"/>
      <c r="K518" s="366"/>
      <c r="L518" s="366"/>
    </row>
    <row r="519" spans="1:12" x14ac:dyDescent="0.25">
      <c r="A519" s="313" t="s">
        <v>294</v>
      </c>
      <c r="B519" s="161">
        <v>111</v>
      </c>
      <c r="C519" s="162">
        <v>717002</v>
      </c>
      <c r="D519" s="162" t="s">
        <v>267</v>
      </c>
      <c r="E519" s="132"/>
      <c r="F519" s="69"/>
      <c r="G519" s="74">
        <v>30000</v>
      </c>
      <c r="H519" s="86"/>
      <c r="I519" s="77"/>
      <c r="J519" s="74"/>
      <c r="K519" s="77"/>
      <c r="L519" s="77"/>
    </row>
    <row r="520" spans="1:12" x14ac:dyDescent="0.25">
      <c r="A520" s="313"/>
      <c r="B520" s="161">
        <v>41</v>
      </c>
      <c r="C520" s="162">
        <v>717002</v>
      </c>
      <c r="D520" s="162" t="s">
        <v>267</v>
      </c>
      <c r="E520" s="132"/>
      <c r="F520" s="69"/>
      <c r="G520" s="74">
        <v>13469.94</v>
      </c>
      <c r="H520" s="86"/>
      <c r="I520" s="77"/>
      <c r="J520" s="74"/>
      <c r="K520" s="77"/>
      <c r="L520" s="77"/>
    </row>
    <row r="521" spans="1:12" ht="22.5" x14ac:dyDescent="0.25">
      <c r="A521" s="316" t="s">
        <v>180</v>
      </c>
      <c r="B521" s="61">
        <v>71</v>
      </c>
      <c r="C521" s="159"/>
      <c r="D521" s="159" t="s">
        <v>259</v>
      </c>
      <c r="E521" s="117" t="s">
        <v>268</v>
      </c>
      <c r="F521" s="364">
        <v>40993.800000000003</v>
      </c>
      <c r="G521" s="290">
        <v>14780.12</v>
      </c>
      <c r="H521" s="46">
        <v>61200</v>
      </c>
      <c r="I521" s="366">
        <v>0</v>
      </c>
      <c r="J521" s="290">
        <v>10000</v>
      </c>
      <c r="K521" s="366">
        <v>0</v>
      </c>
      <c r="L521" s="366">
        <v>0</v>
      </c>
    </row>
    <row r="522" spans="1:12" x14ac:dyDescent="0.25">
      <c r="A522" s="313" t="s">
        <v>295</v>
      </c>
      <c r="B522" s="161"/>
      <c r="C522" s="162">
        <v>716</v>
      </c>
      <c r="D522" s="162" t="s">
        <v>261</v>
      </c>
      <c r="E522" s="132"/>
      <c r="F522" s="69"/>
      <c r="G522" s="74">
        <v>5910</v>
      </c>
      <c r="H522" s="86">
        <v>300</v>
      </c>
      <c r="I522" s="77"/>
      <c r="J522" s="74"/>
      <c r="K522" s="77"/>
      <c r="L522" s="77"/>
    </row>
    <row r="523" spans="1:12" x14ac:dyDescent="0.25">
      <c r="A523" s="313"/>
      <c r="B523" s="161"/>
      <c r="C523" s="162">
        <v>717001</v>
      </c>
      <c r="D523" s="162" t="s">
        <v>269</v>
      </c>
      <c r="E523" s="132"/>
      <c r="F523" s="69"/>
      <c r="G523" s="74">
        <v>8870.1200000000008</v>
      </c>
      <c r="H523" s="86">
        <v>60900</v>
      </c>
      <c r="I523" s="77"/>
      <c r="J523" s="74"/>
      <c r="K523" s="77"/>
      <c r="L523" s="77"/>
    </row>
    <row r="524" spans="1:12" x14ac:dyDescent="0.25">
      <c r="A524" s="316" t="s">
        <v>191</v>
      </c>
      <c r="B524" s="61">
        <v>71</v>
      </c>
      <c r="C524" s="159"/>
      <c r="D524" s="159" t="s">
        <v>259</v>
      </c>
      <c r="E524" s="117" t="s">
        <v>270</v>
      </c>
      <c r="F524" s="364"/>
      <c r="G524" s="290"/>
      <c r="H524" s="46">
        <v>9200</v>
      </c>
      <c r="I524" s="366"/>
      <c r="J524" s="290"/>
      <c r="K524" s="366"/>
      <c r="L524" s="366"/>
    </row>
    <row r="525" spans="1:12" x14ac:dyDescent="0.25">
      <c r="A525" s="313" t="s">
        <v>296</v>
      </c>
      <c r="B525" s="161">
        <v>41</v>
      </c>
      <c r="C525" s="162">
        <v>717002</v>
      </c>
      <c r="D525" s="162" t="s">
        <v>267</v>
      </c>
      <c r="E525" s="132"/>
      <c r="F525" s="69"/>
      <c r="G525" s="74"/>
      <c r="H525" s="86">
        <v>6300</v>
      </c>
      <c r="I525" s="77"/>
      <c r="J525" s="74"/>
      <c r="K525" s="77"/>
      <c r="L525" s="77"/>
    </row>
    <row r="526" spans="1:12" x14ac:dyDescent="0.25">
      <c r="A526" s="313" t="s">
        <v>296</v>
      </c>
      <c r="B526" s="161">
        <v>46</v>
      </c>
      <c r="C526" s="162">
        <v>717002</v>
      </c>
      <c r="D526" s="162" t="s">
        <v>267</v>
      </c>
      <c r="E526" s="132"/>
      <c r="F526" s="69"/>
      <c r="G526" s="74"/>
      <c r="H526" s="86">
        <v>2900</v>
      </c>
      <c r="I526" s="77"/>
      <c r="J526" s="74"/>
      <c r="K526" s="77"/>
      <c r="L526" s="77"/>
    </row>
    <row r="527" spans="1:12" x14ac:dyDescent="0.25">
      <c r="A527" s="316" t="s">
        <v>200</v>
      </c>
      <c r="B527" s="61">
        <v>71</v>
      </c>
      <c r="C527" s="159"/>
      <c r="D527" s="159" t="s">
        <v>259</v>
      </c>
      <c r="E527" s="117" t="s">
        <v>271</v>
      </c>
      <c r="F527" s="364">
        <v>4800</v>
      </c>
      <c r="G527" s="290">
        <v>7058.43</v>
      </c>
      <c r="H527" s="46">
        <v>9400</v>
      </c>
      <c r="I527" s="366">
        <v>25000</v>
      </c>
      <c r="J527" s="290">
        <v>2800</v>
      </c>
      <c r="K527" s="366">
        <v>25000</v>
      </c>
      <c r="L527" s="366">
        <v>25000</v>
      </c>
    </row>
    <row r="528" spans="1:12" x14ac:dyDescent="0.25">
      <c r="A528" s="313" t="s">
        <v>299</v>
      </c>
      <c r="B528" s="161"/>
      <c r="C528" s="162">
        <v>716</v>
      </c>
      <c r="D528" s="162" t="s">
        <v>261</v>
      </c>
      <c r="E528" s="132"/>
      <c r="F528" s="69"/>
      <c r="G528" s="74">
        <v>4815</v>
      </c>
      <c r="H528" s="70">
        <v>6000</v>
      </c>
      <c r="I528" s="77"/>
      <c r="J528" s="74"/>
      <c r="K528" s="77"/>
      <c r="L528" s="77"/>
    </row>
    <row r="529" spans="1:12" x14ac:dyDescent="0.25">
      <c r="A529" s="313"/>
      <c r="B529" s="161"/>
      <c r="C529" s="162">
        <v>717001</v>
      </c>
      <c r="D529" s="317" t="s">
        <v>269</v>
      </c>
      <c r="E529" s="132"/>
      <c r="F529" s="69"/>
      <c r="G529" s="74">
        <v>2243.4299999999998</v>
      </c>
      <c r="H529" s="70">
        <v>3400</v>
      </c>
      <c r="I529" s="77"/>
      <c r="J529" s="74"/>
      <c r="K529" s="77"/>
      <c r="L529" s="77"/>
    </row>
    <row r="530" spans="1:12" ht="22.5" x14ac:dyDescent="0.25">
      <c r="A530" s="316" t="s">
        <v>205</v>
      </c>
      <c r="B530" s="61">
        <v>71</v>
      </c>
      <c r="C530" s="159"/>
      <c r="D530" s="159" t="s">
        <v>259</v>
      </c>
      <c r="E530" s="117" t="s">
        <v>272</v>
      </c>
      <c r="F530" s="364">
        <v>11772</v>
      </c>
      <c r="G530" s="290">
        <v>18768</v>
      </c>
      <c r="H530" s="46">
        <v>15700</v>
      </c>
      <c r="I530" s="366">
        <v>15700</v>
      </c>
      <c r="J530" s="290">
        <v>15700</v>
      </c>
      <c r="K530" s="366">
        <v>15700</v>
      </c>
      <c r="L530" s="366">
        <v>15700</v>
      </c>
    </row>
    <row r="531" spans="1:12" x14ac:dyDescent="0.25">
      <c r="A531" s="313" t="s">
        <v>297</v>
      </c>
      <c r="B531" s="161">
        <v>41</v>
      </c>
      <c r="C531" s="162">
        <v>717002</v>
      </c>
      <c r="D531" s="162" t="s">
        <v>267</v>
      </c>
      <c r="E531" s="132"/>
      <c r="F531" s="69"/>
      <c r="G531" s="74">
        <v>18768</v>
      </c>
      <c r="H531" s="86">
        <v>15700</v>
      </c>
      <c r="I531" s="77"/>
      <c r="J531" s="74"/>
      <c r="K531" s="77"/>
      <c r="L531" s="77"/>
    </row>
    <row r="532" spans="1:12" x14ac:dyDescent="0.25">
      <c r="A532" s="316" t="s">
        <v>210</v>
      </c>
      <c r="B532" s="61">
        <v>71</v>
      </c>
      <c r="C532" s="159"/>
      <c r="D532" s="159" t="s">
        <v>259</v>
      </c>
      <c r="E532" s="117"/>
      <c r="F532" s="364">
        <v>11772</v>
      </c>
      <c r="G532" s="290">
        <v>18768</v>
      </c>
      <c r="H532" s="46">
        <v>6600</v>
      </c>
      <c r="I532" s="366"/>
      <c r="J532" s="290">
        <v>15700</v>
      </c>
      <c r="K532" s="366"/>
      <c r="L532" s="366"/>
    </row>
    <row r="533" spans="1:12" x14ac:dyDescent="0.25">
      <c r="A533" s="313" t="s">
        <v>298</v>
      </c>
      <c r="B533" s="161">
        <v>41</v>
      </c>
      <c r="C533" s="162">
        <v>717002</v>
      </c>
      <c r="D533" s="162" t="s">
        <v>267</v>
      </c>
      <c r="E533" s="132"/>
      <c r="F533" s="69"/>
      <c r="G533" s="74">
        <v>18768</v>
      </c>
      <c r="H533" s="86">
        <v>6600</v>
      </c>
      <c r="I533" s="77"/>
      <c r="J533" s="74"/>
      <c r="K533" s="77"/>
      <c r="L533" s="77"/>
    </row>
    <row r="534" spans="1:12" ht="33.75" x14ac:dyDescent="0.25">
      <c r="A534" s="316" t="s">
        <v>273</v>
      </c>
      <c r="B534" s="61">
        <v>71</v>
      </c>
      <c r="C534" s="159"/>
      <c r="D534" s="159" t="s">
        <v>259</v>
      </c>
      <c r="E534" s="117" t="s">
        <v>274</v>
      </c>
      <c r="F534" s="364">
        <v>120</v>
      </c>
      <c r="G534" s="290"/>
      <c r="H534" s="46">
        <v>0</v>
      </c>
      <c r="I534" s="366"/>
      <c r="J534" s="290"/>
      <c r="K534" s="366"/>
      <c r="L534" s="366"/>
    </row>
    <row r="535" spans="1:12" x14ac:dyDescent="0.25">
      <c r="A535" s="318" t="s">
        <v>300</v>
      </c>
      <c r="B535" s="319"/>
      <c r="C535" s="320">
        <v>716</v>
      </c>
      <c r="D535" s="162" t="s">
        <v>261</v>
      </c>
      <c r="E535" s="137"/>
      <c r="F535" s="139"/>
      <c r="G535" s="138"/>
      <c r="H535" s="416"/>
      <c r="I535" s="140"/>
      <c r="J535" s="138"/>
      <c r="K535" s="140"/>
      <c r="L535" s="140"/>
    </row>
    <row r="536" spans="1:12" ht="33.75" x14ac:dyDescent="0.25">
      <c r="A536" s="316" t="s">
        <v>232</v>
      </c>
      <c r="B536" s="61">
        <v>71</v>
      </c>
      <c r="C536" s="159"/>
      <c r="D536" s="159" t="s">
        <v>259</v>
      </c>
      <c r="E536" s="117" t="s">
        <v>275</v>
      </c>
      <c r="F536" s="364">
        <v>2402.6</v>
      </c>
      <c r="G536" s="290">
        <v>1046</v>
      </c>
      <c r="H536" s="411">
        <v>0</v>
      </c>
      <c r="I536" s="366">
        <v>20000</v>
      </c>
      <c r="J536" s="290"/>
      <c r="K536" s="366">
        <v>20000</v>
      </c>
      <c r="L536" s="366">
        <v>20000</v>
      </c>
    </row>
    <row r="537" spans="1:12" ht="13.5" thickBot="1" x14ac:dyDescent="0.3">
      <c r="A537" s="321" t="s">
        <v>301</v>
      </c>
      <c r="B537" s="243"/>
      <c r="C537" s="244">
        <v>716</v>
      </c>
      <c r="D537" s="322" t="s">
        <v>261</v>
      </c>
      <c r="E537" s="143"/>
      <c r="F537" s="145"/>
      <c r="G537" s="144">
        <v>1046</v>
      </c>
      <c r="H537" s="323"/>
      <c r="I537" s="146"/>
      <c r="J537" s="144"/>
      <c r="K537" s="146"/>
      <c r="L537" s="146"/>
    </row>
    <row r="538" spans="1:12" s="12" customFormat="1" ht="15.75" thickTop="1" x14ac:dyDescent="0.25">
      <c r="A538" s="324" t="s">
        <v>276</v>
      </c>
      <c r="B538" s="325"/>
      <c r="C538" s="326"/>
      <c r="D538" s="326"/>
      <c r="E538" s="327"/>
      <c r="F538" s="383">
        <f>F514+F518+F521+F527+F532+F534+F536+F524</f>
        <v>74007.53</v>
      </c>
      <c r="G538" s="383">
        <f>G514+G518+G521+G527+G532+G534+G536+G524</f>
        <v>87769.390000000014</v>
      </c>
      <c r="H538" s="431">
        <v>102300</v>
      </c>
      <c r="I538" s="382">
        <f>I514+I518+I521+I527+I532+I534+I536+I524+I530</f>
        <v>60700</v>
      </c>
      <c r="J538" s="390">
        <f>J514+J518+J521+J527+J532+J534+J536+J524</f>
        <v>38500</v>
      </c>
      <c r="K538" s="382">
        <f>K514+K518+K521+K527+K532+K534+K536+K524+K530</f>
        <v>60700</v>
      </c>
      <c r="L538" s="382">
        <f>L514+L518+L521+L527+L532+L534+L536+L524+L530</f>
        <v>60700</v>
      </c>
    </row>
    <row r="539" spans="1:12" x14ac:dyDescent="0.25">
      <c r="A539" s="328"/>
      <c r="B539" s="17"/>
      <c r="C539" s="17"/>
      <c r="D539" s="17"/>
      <c r="E539" s="329"/>
      <c r="F539" s="288"/>
      <c r="G539" s="353"/>
      <c r="H539" s="353"/>
      <c r="I539" s="353"/>
      <c r="J539" s="353"/>
      <c r="K539" s="353"/>
      <c r="L539" s="353"/>
    </row>
    <row r="540" spans="1:12" ht="15.75" x14ac:dyDescent="0.25">
      <c r="A540" s="147" t="s">
        <v>277</v>
      </c>
      <c r="B540" s="148"/>
      <c r="C540" s="148"/>
      <c r="D540" s="149"/>
      <c r="E540" s="329"/>
      <c r="F540" s="288"/>
      <c r="G540" s="353"/>
      <c r="H540" s="353"/>
      <c r="I540" s="353"/>
      <c r="J540" s="353"/>
      <c r="K540" s="353"/>
      <c r="L540" s="353"/>
    </row>
    <row r="541" spans="1:12" ht="15" x14ac:dyDescent="0.25">
      <c r="A541" s="312"/>
      <c r="B541" s="330">
        <v>821</v>
      </c>
      <c r="C541" s="331" t="s">
        <v>278</v>
      </c>
      <c r="D541" s="155" t="s">
        <v>279</v>
      </c>
      <c r="E541" s="332"/>
      <c r="F541" s="378">
        <v>42191.58</v>
      </c>
      <c r="G541" s="379">
        <v>42414.53</v>
      </c>
      <c r="H541" s="379">
        <v>43000</v>
      </c>
      <c r="I541" s="380">
        <v>43000</v>
      </c>
      <c r="J541" s="379">
        <v>43000</v>
      </c>
      <c r="K541" s="380">
        <v>43000</v>
      </c>
      <c r="L541" s="380">
        <v>43000</v>
      </c>
    </row>
    <row r="542" spans="1:12" ht="15.75" thickBot="1" x14ac:dyDescent="0.3">
      <c r="A542" s="215"/>
      <c r="B542" s="333">
        <v>821</v>
      </c>
      <c r="C542" s="334" t="s">
        <v>280</v>
      </c>
      <c r="D542" s="225" t="s">
        <v>281</v>
      </c>
      <c r="E542" s="335"/>
      <c r="F542" s="432"/>
      <c r="G542" s="264">
        <v>15998.05</v>
      </c>
      <c r="H542" s="264">
        <v>16600</v>
      </c>
      <c r="I542" s="400">
        <v>16600</v>
      </c>
      <c r="J542" s="264">
        <v>16600</v>
      </c>
      <c r="K542" s="400">
        <v>16600</v>
      </c>
      <c r="L542" s="400">
        <v>16600</v>
      </c>
    </row>
    <row r="543" spans="1:12" ht="16.5" thickTop="1" x14ac:dyDescent="0.25">
      <c r="A543" s="336" t="s">
        <v>282</v>
      </c>
      <c r="B543" s="325"/>
      <c r="C543" s="326"/>
      <c r="D543" s="100"/>
      <c r="E543" s="327"/>
      <c r="F543" s="383">
        <f t="shared" ref="F543:J543" si="51">SUM(F541:F542)</f>
        <v>42191.58</v>
      </c>
      <c r="G543" s="404">
        <f t="shared" si="51"/>
        <v>58412.58</v>
      </c>
      <c r="H543" s="394">
        <v>59600</v>
      </c>
      <c r="I543" s="382">
        <f t="shared" si="51"/>
        <v>59600</v>
      </c>
      <c r="J543" s="404">
        <f t="shared" si="51"/>
        <v>59600</v>
      </c>
      <c r="K543" s="382">
        <f t="shared" ref="K543:L543" si="52">SUM(K541:K542)</f>
        <v>59600</v>
      </c>
      <c r="L543" s="382">
        <f t="shared" si="52"/>
        <v>59600</v>
      </c>
    </row>
    <row r="544" spans="1:12" ht="15" x14ac:dyDescent="0.25">
      <c r="A544" s="13"/>
      <c r="B544" s="12"/>
      <c r="C544" s="12"/>
      <c r="E544" s="15"/>
      <c r="F544" s="11"/>
      <c r="G544" s="10"/>
      <c r="H544" s="10"/>
      <c r="I544" s="10"/>
      <c r="J544" s="10"/>
      <c r="K544" s="10"/>
      <c r="L544" s="10"/>
    </row>
  </sheetData>
  <sheetProtection algorithmName="SHA-512" hashValue="wAIpC/irYZSLdxRvm8F2qqqeq9jV23BWpk2jWdem+y0H+i60Ii3RGerZWAZ0We/HPEXYw4B0hNZZioEYdNQPCQ==" saltValue="kd15q2F1ocCJMyF1p2zRuw==" spinCount="100000" sheet="1" objects="1" scenarios="1"/>
  <autoFilter ref="A20:L20"/>
  <mergeCells count="70">
    <mergeCell ref="F513:G513"/>
    <mergeCell ref="H513:J513"/>
    <mergeCell ref="F510:G510"/>
    <mergeCell ref="H510:J510"/>
    <mergeCell ref="A511:A512"/>
    <mergeCell ref="B511:B512"/>
    <mergeCell ref="D511:D512"/>
    <mergeCell ref="E511:E512"/>
    <mergeCell ref="F511:G511"/>
    <mergeCell ref="H511:L511"/>
    <mergeCell ref="H397:L397"/>
    <mergeCell ref="H462:L462"/>
    <mergeCell ref="A462:A463"/>
    <mergeCell ref="B462:B463"/>
    <mergeCell ref="D462:D463"/>
    <mergeCell ref="E462:E463"/>
    <mergeCell ref="F462:G462"/>
    <mergeCell ref="A397:A398"/>
    <mergeCell ref="B397:B398"/>
    <mergeCell ref="D397:D398"/>
    <mergeCell ref="E397:E398"/>
    <mergeCell ref="F397:G397"/>
    <mergeCell ref="A226:A227"/>
    <mergeCell ref="B226:B227"/>
    <mergeCell ref="D226:D227"/>
    <mergeCell ref="E226:E227"/>
    <mergeCell ref="F226:G226"/>
    <mergeCell ref="A317:A318"/>
    <mergeCell ref="B317:B318"/>
    <mergeCell ref="D317:D318"/>
    <mergeCell ref="E317:E318"/>
    <mergeCell ref="F317:G317"/>
    <mergeCell ref="E153:E154"/>
    <mergeCell ref="F153:G153"/>
    <mergeCell ref="H153:L153"/>
    <mergeCell ref="H226:L226"/>
    <mergeCell ref="H317:L317"/>
    <mergeCell ref="A64:A65"/>
    <mergeCell ref="B91:D91"/>
    <mergeCell ref="A153:A154"/>
    <mergeCell ref="B153:B154"/>
    <mergeCell ref="D153:D154"/>
    <mergeCell ref="H73:L73"/>
    <mergeCell ref="H88:L88"/>
    <mergeCell ref="A88:A89"/>
    <mergeCell ref="B88:B89"/>
    <mergeCell ref="D88:D89"/>
    <mergeCell ref="E88:E89"/>
    <mergeCell ref="F88:G88"/>
    <mergeCell ref="A73:A74"/>
    <mergeCell ref="B73:B74"/>
    <mergeCell ref="D73:D74"/>
    <mergeCell ref="E73:E74"/>
    <mergeCell ref="F73:G73"/>
    <mergeCell ref="B64:B65"/>
    <mergeCell ref="D64:D65"/>
    <mergeCell ref="E64:E65"/>
    <mergeCell ref="F64:G64"/>
    <mergeCell ref="E2:G2"/>
    <mergeCell ref="D5:E6"/>
    <mergeCell ref="F5:H5"/>
    <mergeCell ref="H18:L18"/>
    <mergeCell ref="H64:L64"/>
    <mergeCell ref="I5:L5"/>
    <mergeCell ref="F48:F59"/>
    <mergeCell ref="A18:A19"/>
    <mergeCell ref="B18:B19"/>
    <mergeCell ref="D18:D19"/>
    <mergeCell ref="E18:E19"/>
    <mergeCell ref="F18:G18"/>
  </mergeCells>
  <pageMargins left="0.7" right="0.7" top="0.75" bottom="0.75" header="0.3" footer="0.3"/>
  <pageSetup paperSize="9" scale="56" orientation="portrait" r:id="rId1"/>
  <rowBreaks count="8" manualBreakCount="8">
    <brk id="62" max="16383" man="1"/>
    <brk id="86" max="16383" man="1"/>
    <brk id="152" max="16383" man="1"/>
    <brk id="225" max="16383" man="1"/>
    <brk id="291" max="16383" man="1"/>
    <brk id="357" max="16383" man="1"/>
    <brk id="431" max="16383" man="1"/>
    <brk id="5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0"/>
  <sheetViews>
    <sheetView topLeftCell="A556" zoomScaleNormal="100" workbookViewId="0">
      <selection activeCell="P11" sqref="P11"/>
    </sheetView>
  </sheetViews>
  <sheetFormatPr defaultRowHeight="12.75" x14ac:dyDescent="0.25"/>
  <cols>
    <col min="1" max="1" width="6.85546875" style="1" customWidth="1"/>
    <col min="2" max="2" width="4.42578125" style="1" customWidth="1"/>
    <col min="3" max="3" width="7.140625" style="1" customWidth="1"/>
    <col min="4" max="4" width="35" style="1" customWidth="1"/>
    <col min="5" max="5" width="15.85546875" style="3" customWidth="1"/>
    <col min="6" max="6" width="10" style="2" customWidth="1"/>
    <col min="7" max="7" width="10.140625" style="2" customWidth="1"/>
    <col min="8" max="9" width="11.42578125" style="2" customWidth="1"/>
    <col min="10" max="10" width="12.42578125" style="2" hidden="1" customWidth="1"/>
    <col min="11" max="12" width="11.42578125" style="2" customWidth="1"/>
    <col min="13" max="16384" width="9.140625" style="1"/>
  </cols>
  <sheetData>
    <row r="1" spans="1:12" ht="18.75" x14ac:dyDescent="0.25">
      <c r="A1" s="17"/>
      <c r="B1" s="17"/>
      <c r="C1" s="17"/>
      <c r="D1" s="17"/>
      <c r="E1" s="18" t="s">
        <v>290</v>
      </c>
      <c r="F1" s="19"/>
      <c r="G1" s="19"/>
      <c r="H1" s="19"/>
      <c r="I1" s="19"/>
      <c r="J1" s="19"/>
      <c r="K1" s="19"/>
      <c r="L1" s="19"/>
    </row>
    <row r="2" spans="1:12" ht="22.5" customHeight="1" x14ac:dyDescent="0.25">
      <c r="A2" s="17"/>
      <c r="B2" s="17"/>
      <c r="C2" s="17"/>
      <c r="D2" s="17"/>
      <c r="E2" s="471"/>
      <c r="F2" s="471"/>
      <c r="G2" s="471"/>
      <c r="H2" s="19"/>
      <c r="I2" s="19"/>
      <c r="J2" s="19"/>
      <c r="K2" s="19"/>
      <c r="L2" s="19"/>
    </row>
    <row r="3" spans="1:12" ht="15.75" x14ac:dyDescent="0.25">
      <c r="A3" s="20" t="s">
        <v>0</v>
      </c>
      <c r="B3" s="17"/>
      <c r="C3" s="17"/>
      <c r="D3" s="17"/>
      <c r="E3" s="21"/>
      <c r="F3" s="19"/>
      <c r="G3" s="19"/>
      <c r="H3" s="19"/>
      <c r="I3" s="19"/>
      <c r="J3" s="19"/>
      <c r="K3" s="19"/>
      <c r="L3" s="19"/>
    </row>
    <row r="4" spans="1:12" x14ac:dyDescent="0.25">
      <c r="A4" s="17"/>
      <c r="B4" s="17"/>
      <c r="C4" s="17"/>
      <c r="D4" s="17"/>
      <c r="E4" s="21"/>
      <c r="F4" s="19"/>
      <c r="G4" s="19"/>
      <c r="H4" s="19"/>
      <c r="I4" s="19"/>
      <c r="J4" s="19"/>
      <c r="K4" s="19"/>
      <c r="L4" s="19"/>
    </row>
    <row r="5" spans="1:12" s="4" customFormat="1" ht="15" customHeight="1" x14ac:dyDescent="0.25">
      <c r="A5" s="22"/>
      <c r="B5" s="22"/>
      <c r="C5" s="22"/>
      <c r="D5" s="472"/>
      <c r="E5" s="473"/>
      <c r="F5" s="476" t="s">
        <v>1</v>
      </c>
      <c r="G5" s="477"/>
      <c r="H5" s="478"/>
      <c r="I5" s="479" t="s">
        <v>2</v>
      </c>
      <c r="J5" s="479"/>
      <c r="K5" s="479"/>
      <c r="L5" s="482"/>
    </row>
    <row r="6" spans="1:12" s="4" customFormat="1" ht="24.75" customHeight="1" x14ac:dyDescent="0.25">
      <c r="A6" s="22"/>
      <c r="B6" s="22"/>
      <c r="C6" s="22"/>
      <c r="D6" s="474"/>
      <c r="E6" s="475"/>
      <c r="F6" s="23">
        <v>2017</v>
      </c>
      <c r="G6" s="24">
        <v>2018</v>
      </c>
      <c r="H6" s="444" t="s">
        <v>306</v>
      </c>
      <c r="I6" s="450">
        <v>2020</v>
      </c>
      <c r="J6" s="26">
        <v>2021</v>
      </c>
      <c r="K6" s="25">
        <v>2021</v>
      </c>
      <c r="L6" s="451">
        <v>2022</v>
      </c>
    </row>
    <row r="7" spans="1:12" ht="15" customHeight="1" x14ac:dyDescent="0.25">
      <c r="A7" s="17"/>
      <c r="B7" s="27" t="s">
        <v>3</v>
      </c>
      <c r="C7" s="27"/>
      <c r="D7" s="28" t="s">
        <v>4</v>
      </c>
      <c r="E7" s="29"/>
      <c r="F7" s="339">
        <f t="shared" ref="F7:L7" si="0">F61</f>
        <v>728456.57000000007</v>
      </c>
      <c r="G7" s="340">
        <f t="shared" si="0"/>
        <v>809589.19000000006</v>
      </c>
      <c r="H7" s="445">
        <v>934845</v>
      </c>
      <c r="I7" s="339">
        <f t="shared" si="0"/>
        <v>977373</v>
      </c>
      <c r="J7" s="342">
        <f t="shared" si="0"/>
        <v>913195</v>
      </c>
      <c r="K7" s="341">
        <f t="shared" si="0"/>
        <v>977373</v>
      </c>
      <c r="L7" s="452">
        <f t="shared" si="0"/>
        <v>977373</v>
      </c>
    </row>
    <row r="8" spans="1:12" ht="15" customHeight="1" x14ac:dyDescent="0.25">
      <c r="A8" s="17"/>
      <c r="B8" s="27" t="s">
        <v>5</v>
      </c>
      <c r="C8" s="27"/>
      <c r="D8" s="30" t="s">
        <v>6</v>
      </c>
      <c r="E8" s="31"/>
      <c r="F8" s="69">
        <f t="shared" ref="F8:L8" si="1">F70</f>
        <v>5000</v>
      </c>
      <c r="G8" s="68">
        <f t="shared" si="1"/>
        <v>30849.4</v>
      </c>
      <c r="H8" s="446">
        <v>0</v>
      </c>
      <c r="I8" s="69">
        <f t="shared" si="1"/>
        <v>0</v>
      </c>
      <c r="J8" s="74">
        <f t="shared" si="1"/>
        <v>0</v>
      </c>
      <c r="K8" s="77">
        <f t="shared" si="1"/>
        <v>0</v>
      </c>
      <c r="L8" s="71">
        <f t="shared" si="1"/>
        <v>0</v>
      </c>
    </row>
    <row r="9" spans="1:12" ht="15" customHeight="1" thickBot="1" x14ac:dyDescent="0.3">
      <c r="A9" s="17"/>
      <c r="B9" s="27" t="s">
        <v>7</v>
      </c>
      <c r="C9" s="27"/>
      <c r="D9" s="32" t="s">
        <v>8</v>
      </c>
      <c r="E9" s="33"/>
      <c r="F9" s="94">
        <f t="shared" ref="F9:L9" si="2">F83</f>
        <v>70710.880000000005</v>
      </c>
      <c r="G9" s="93">
        <f t="shared" si="2"/>
        <v>35016.769999999997</v>
      </c>
      <c r="H9" s="447">
        <v>88500</v>
      </c>
      <c r="I9" s="94">
        <f t="shared" si="2"/>
        <v>41600</v>
      </c>
      <c r="J9" s="97" t="e">
        <f t="shared" si="2"/>
        <v>#REF!</v>
      </c>
      <c r="K9" s="96">
        <f t="shared" si="2"/>
        <v>41600</v>
      </c>
      <c r="L9" s="183">
        <f t="shared" si="2"/>
        <v>41600</v>
      </c>
    </row>
    <row r="10" spans="1:12" ht="21.75" customHeight="1" thickTop="1" x14ac:dyDescent="0.25">
      <c r="A10" s="17"/>
      <c r="B10" s="27"/>
      <c r="C10" s="27"/>
      <c r="D10" s="34" t="s">
        <v>9</v>
      </c>
      <c r="E10" s="35"/>
      <c r="F10" s="343">
        <f t="shared" ref="F10:L10" si="3">SUM(F7:F9)</f>
        <v>804167.45000000007</v>
      </c>
      <c r="G10" s="344">
        <f t="shared" si="3"/>
        <v>875455.3600000001</v>
      </c>
      <c r="H10" s="344">
        <v>1023345</v>
      </c>
      <c r="I10" s="343">
        <f t="shared" si="3"/>
        <v>1018973</v>
      </c>
      <c r="J10" s="346" t="e">
        <f t="shared" si="3"/>
        <v>#REF!</v>
      </c>
      <c r="K10" s="345">
        <f t="shared" si="3"/>
        <v>1018973</v>
      </c>
      <c r="L10" s="453">
        <f t="shared" si="3"/>
        <v>1018973</v>
      </c>
    </row>
    <row r="11" spans="1:12" ht="15" customHeight="1" x14ac:dyDescent="0.25">
      <c r="A11" s="17"/>
      <c r="B11" s="27"/>
      <c r="C11" s="27"/>
      <c r="D11" s="36"/>
      <c r="E11" s="37"/>
      <c r="F11" s="175"/>
      <c r="G11" s="347"/>
      <c r="H11" s="448"/>
      <c r="I11" s="175"/>
      <c r="J11" s="113"/>
      <c r="K11" s="348"/>
      <c r="L11" s="177"/>
    </row>
    <row r="12" spans="1:12" ht="15" customHeight="1" x14ac:dyDescent="0.25">
      <c r="A12" s="17"/>
      <c r="B12" s="27" t="s">
        <v>10</v>
      </c>
      <c r="C12" s="27"/>
      <c r="D12" s="28" t="s">
        <v>11</v>
      </c>
      <c r="E12" s="29"/>
      <c r="F12" s="339">
        <f t="shared" ref="F12:J12" si="4">F507</f>
        <v>673496.62999999989</v>
      </c>
      <c r="G12" s="340">
        <f t="shared" si="4"/>
        <v>703894.8</v>
      </c>
      <c r="H12" s="445">
        <v>861445</v>
      </c>
      <c r="I12" s="339">
        <f>I507</f>
        <v>898673</v>
      </c>
      <c r="J12" s="342">
        <f t="shared" si="4"/>
        <v>817975</v>
      </c>
      <c r="K12" s="341">
        <f>K507</f>
        <v>898673</v>
      </c>
      <c r="L12" s="452">
        <f>L507</f>
        <v>898673</v>
      </c>
    </row>
    <row r="13" spans="1:12" ht="15" customHeight="1" x14ac:dyDescent="0.25">
      <c r="A13" s="17"/>
      <c r="B13" s="27" t="s">
        <v>12</v>
      </c>
      <c r="C13" s="27"/>
      <c r="D13" s="30" t="s">
        <v>13</v>
      </c>
      <c r="E13" s="31"/>
      <c r="F13" s="69">
        <f t="shared" ref="F13:L13" si="5">F538</f>
        <v>74007.53</v>
      </c>
      <c r="G13" s="68">
        <f t="shared" si="5"/>
        <v>87769.390000000014</v>
      </c>
      <c r="H13" s="446">
        <v>102300</v>
      </c>
      <c r="I13" s="69">
        <f t="shared" si="5"/>
        <v>60700</v>
      </c>
      <c r="J13" s="74">
        <f t="shared" si="5"/>
        <v>38500</v>
      </c>
      <c r="K13" s="77">
        <f t="shared" si="5"/>
        <v>60700</v>
      </c>
      <c r="L13" s="71">
        <f t="shared" si="5"/>
        <v>60700</v>
      </c>
    </row>
    <row r="14" spans="1:12" ht="15" customHeight="1" thickBot="1" x14ac:dyDescent="0.3">
      <c r="A14" s="17"/>
      <c r="B14" s="27" t="s">
        <v>14</v>
      </c>
      <c r="C14" s="27"/>
      <c r="D14" s="32" t="s">
        <v>15</v>
      </c>
      <c r="E14" s="33"/>
      <c r="F14" s="94">
        <f t="shared" ref="F14:L14" si="6">F543</f>
        <v>42191.58</v>
      </c>
      <c r="G14" s="93">
        <f t="shared" si="6"/>
        <v>58412.58</v>
      </c>
      <c r="H14" s="447">
        <v>59600</v>
      </c>
      <c r="I14" s="94">
        <f t="shared" si="6"/>
        <v>59600</v>
      </c>
      <c r="J14" s="97">
        <f t="shared" si="6"/>
        <v>59600</v>
      </c>
      <c r="K14" s="96">
        <f t="shared" si="6"/>
        <v>59600</v>
      </c>
      <c r="L14" s="183">
        <f t="shared" si="6"/>
        <v>59600</v>
      </c>
    </row>
    <row r="15" spans="1:12" ht="30" customHeight="1" thickTop="1" x14ac:dyDescent="0.25">
      <c r="A15" s="17"/>
      <c r="B15" s="17"/>
      <c r="C15" s="17"/>
      <c r="D15" s="38" t="s">
        <v>16</v>
      </c>
      <c r="E15" s="39"/>
      <c r="F15" s="349">
        <f>SUM(F12:F14)</f>
        <v>789695.73999999987</v>
      </c>
      <c r="G15" s="350">
        <f>SUM(G12:G14)</f>
        <v>850076.77</v>
      </c>
      <c r="H15" s="449">
        <v>1023345</v>
      </c>
      <c r="I15" s="349">
        <f t="shared" ref="I15:L15" si="7">SUM(I12:I14)</f>
        <v>1018973</v>
      </c>
      <c r="J15" s="352">
        <f t="shared" si="7"/>
        <v>916075</v>
      </c>
      <c r="K15" s="351">
        <f t="shared" si="7"/>
        <v>1018973</v>
      </c>
      <c r="L15" s="454">
        <f t="shared" si="7"/>
        <v>1018973</v>
      </c>
    </row>
    <row r="16" spans="1:12" x14ac:dyDescent="0.25">
      <c r="A16" s="17"/>
      <c r="B16" s="17"/>
      <c r="C16" s="17"/>
      <c r="D16" s="17"/>
      <c r="E16" s="21"/>
      <c r="F16" s="353"/>
      <c r="G16" s="353"/>
      <c r="H16" s="455">
        <v>0</v>
      </c>
      <c r="I16" s="455">
        <f>I10-I15</f>
        <v>0</v>
      </c>
      <c r="J16" s="456"/>
      <c r="K16" s="455">
        <f>K10-K15</f>
        <v>0</v>
      </c>
      <c r="L16" s="455">
        <f>L10-L15</f>
        <v>0</v>
      </c>
    </row>
    <row r="17" spans="1:12" ht="15.75" x14ac:dyDescent="0.25">
      <c r="A17" s="40" t="s">
        <v>17</v>
      </c>
      <c r="B17" s="41"/>
      <c r="C17" s="41"/>
      <c r="D17" s="42"/>
      <c r="E17" s="21"/>
      <c r="F17" s="353"/>
      <c r="G17" s="353"/>
      <c r="H17" s="353"/>
      <c r="I17" s="353"/>
      <c r="J17" s="353"/>
      <c r="K17" s="353"/>
      <c r="L17" s="353"/>
    </row>
    <row r="18" spans="1:12" s="4" customFormat="1" ht="15" customHeight="1" x14ac:dyDescent="0.25">
      <c r="A18" s="457" t="s">
        <v>18</v>
      </c>
      <c r="B18" s="459" t="s">
        <v>19</v>
      </c>
      <c r="C18" s="438"/>
      <c r="D18" s="461" t="s">
        <v>20</v>
      </c>
      <c r="E18" s="463" t="s">
        <v>21</v>
      </c>
      <c r="F18" s="465" t="s">
        <v>1</v>
      </c>
      <c r="G18" s="466"/>
      <c r="H18" s="479" t="s">
        <v>2</v>
      </c>
      <c r="I18" s="479"/>
      <c r="J18" s="479"/>
      <c r="K18" s="480"/>
      <c r="L18" s="481"/>
    </row>
    <row r="19" spans="1:12" s="4" customFormat="1" x14ac:dyDescent="0.25">
      <c r="A19" s="458"/>
      <c r="B19" s="460"/>
      <c r="C19" s="439"/>
      <c r="D19" s="462"/>
      <c r="E19" s="464"/>
      <c r="F19" s="355">
        <v>2017</v>
      </c>
      <c r="G19" s="356">
        <v>2018</v>
      </c>
      <c r="H19" s="357">
        <v>2019</v>
      </c>
      <c r="I19" s="358">
        <v>2020</v>
      </c>
      <c r="J19" s="359">
        <v>2021</v>
      </c>
      <c r="K19" s="358">
        <v>2020</v>
      </c>
      <c r="L19" s="358">
        <v>2020</v>
      </c>
    </row>
    <row r="20" spans="1:12" x14ac:dyDescent="0.25">
      <c r="A20" s="5">
        <v>41</v>
      </c>
      <c r="B20" s="6">
        <v>111</v>
      </c>
      <c r="C20" s="7"/>
      <c r="D20" s="8" t="s">
        <v>22</v>
      </c>
      <c r="E20" s="45"/>
      <c r="F20" s="360">
        <v>301239.2</v>
      </c>
      <c r="G20" s="361">
        <v>337973.12</v>
      </c>
      <c r="H20" s="46">
        <v>377450</v>
      </c>
      <c r="I20" s="362">
        <f>SUM(I21)</f>
        <v>399543</v>
      </c>
      <c r="J20" s="363">
        <v>391450</v>
      </c>
      <c r="K20" s="362">
        <f>SUM(K21)</f>
        <v>399543</v>
      </c>
      <c r="L20" s="362">
        <f>SUM(L21)</f>
        <v>399543</v>
      </c>
    </row>
    <row r="21" spans="1:12" x14ac:dyDescent="0.25">
      <c r="A21" s="47"/>
      <c r="B21" s="48"/>
      <c r="C21" s="49">
        <v>111003</v>
      </c>
      <c r="D21" s="50"/>
      <c r="E21" s="51"/>
      <c r="F21" s="53">
        <v>301239.2</v>
      </c>
      <c r="G21" s="52">
        <v>337973.12</v>
      </c>
      <c r="H21" s="55">
        <v>0</v>
      </c>
      <c r="I21" s="56">
        <v>399543</v>
      </c>
      <c r="J21" s="57">
        <v>391450</v>
      </c>
      <c r="K21" s="56">
        <v>399543</v>
      </c>
      <c r="L21" s="56">
        <v>399543</v>
      </c>
    </row>
    <row r="22" spans="1:12" ht="22.5" x14ac:dyDescent="0.25">
      <c r="A22" s="58">
        <v>41</v>
      </c>
      <c r="B22" s="59">
        <v>121</v>
      </c>
      <c r="C22" s="60"/>
      <c r="D22" s="61" t="s">
        <v>23</v>
      </c>
      <c r="E22" s="62" t="s">
        <v>24</v>
      </c>
      <c r="F22" s="364">
        <v>10641.9</v>
      </c>
      <c r="G22" s="365">
        <v>11289.72</v>
      </c>
      <c r="H22" s="46">
        <v>11780</v>
      </c>
      <c r="I22" s="366">
        <f>SUM(I23:I25)</f>
        <v>13900</v>
      </c>
      <c r="J22" s="290">
        <v>10715</v>
      </c>
      <c r="K22" s="366">
        <f>SUM(K23:K25)</f>
        <v>13900</v>
      </c>
      <c r="L22" s="366">
        <f>SUM(L23:L25)</f>
        <v>13900</v>
      </c>
    </row>
    <row r="23" spans="1:12" x14ac:dyDescent="0.25">
      <c r="A23" s="63"/>
      <c r="B23" s="64"/>
      <c r="C23" s="65">
        <v>121001</v>
      </c>
      <c r="D23" s="66" t="s">
        <v>25</v>
      </c>
      <c r="E23" s="67"/>
      <c r="F23" s="69"/>
      <c r="G23" s="68">
        <v>6032.11</v>
      </c>
      <c r="H23" s="70">
        <v>6100</v>
      </c>
      <c r="I23" s="69">
        <v>8600</v>
      </c>
      <c r="J23" s="71">
        <v>6100</v>
      </c>
      <c r="K23" s="69">
        <v>8600</v>
      </c>
      <c r="L23" s="69">
        <v>8600</v>
      </c>
    </row>
    <row r="24" spans="1:12" x14ac:dyDescent="0.25">
      <c r="A24" s="63"/>
      <c r="B24" s="64"/>
      <c r="C24" s="65">
        <v>121002</v>
      </c>
      <c r="D24" s="66" t="s">
        <v>26</v>
      </c>
      <c r="E24" s="67"/>
      <c r="F24" s="69"/>
      <c r="G24" s="68">
        <v>5242.22</v>
      </c>
      <c r="H24" s="70">
        <v>5600</v>
      </c>
      <c r="I24" s="69">
        <v>5200</v>
      </c>
      <c r="J24" s="71">
        <v>4600</v>
      </c>
      <c r="K24" s="69">
        <v>5200</v>
      </c>
      <c r="L24" s="69">
        <v>5200</v>
      </c>
    </row>
    <row r="25" spans="1:12" x14ac:dyDescent="0.25">
      <c r="A25" s="63"/>
      <c r="B25" s="64"/>
      <c r="C25" s="65">
        <v>121003</v>
      </c>
      <c r="D25" s="66" t="s">
        <v>27</v>
      </c>
      <c r="E25" s="67"/>
      <c r="F25" s="69"/>
      <c r="G25" s="68">
        <v>15.39</v>
      </c>
      <c r="H25" s="70">
        <v>80</v>
      </c>
      <c r="I25" s="69">
        <v>100</v>
      </c>
      <c r="J25" s="71">
        <v>15</v>
      </c>
      <c r="K25" s="69">
        <v>100</v>
      </c>
      <c r="L25" s="69">
        <v>100</v>
      </c>
    </row>
    <row r="26" spans="1:12" ht="22.5" x14ac:dyDescent="0.25">
      <c r="A26" s="58">
        <v>41</v>
      </c>
      <c r="B26" s="59">
        <v>133</v>
      </c>
      <c r="C26" s="60"/>
      <c r="D26" s="61" t="s">
        <v>28</v>
      </c>
      <c r="E26" s="62" t="s">
        <v>29</v>
      </c>
      <c r="F26" s="364">
        <v>20658.79</v>
      </c>
      <c r="G26" s="365">
        <v>21612.93</v>
      </c>
      <c r="H26" s="46">
        <v>20400</v>
      </c>
      <c r="I26" s="364">
        <f>SUM(I27:I29)</f>
        <v>35400</v>
      </c>
      <c r="J26" s="46">
        <v>20400</v>
      </c>
      <c r="K26" s="364">
        <f>SUM(K27:K29)</f>
        <v>35400</v>
      </c>
      <c r="L26" s="364">
        <f>SUM(L27:L29)</f>
        <v>35400</v>
      </c>
    </row>
    <row r="27" spans="1:12" x14ac:dyDescent="0.25">
      <c r="A27" s="63"/>
      <c r="B27" s="64"/>
      <c r="C27" s="65">
        <v>133001</v>
      </c>
      <c r="D27" s="66" t="s">
        <v>30</v>
      </c>
      <c r="E27" s="67"/>
      <c r="F27" s="69"/>
      <c r="G27" s="68">
        <v>225</v>
      </c>
      <c r="H27" s="70">
        <v>220</v>
      </c>
      <c r="I27" s="69">
        <v>220</v>
      </c>
      <c r="J27" s="71">
        <v>220</v>
      </c>
      <c r="K27" s="69">
        <v>220</v>
      </c>
      <c r="L27" s="69">
        <v>220</v>
      </c>
    </row>
    <row r="28" spans="1:12" x14ac:dyDescent="0.25">
      <c r="A28" s="63"/>
      <c r="B28" s="64"/>
      <c r="C28" s="65">
        <v>133003</v>
      </c>
      <c r="D28" s="66" t="s">
        <v>31</v>
      </c>
      <c r="E28" s="67"/>
      <c r="F28" s="69"/>
      <c r="G28" s="68">
        <v>179.37</v>
      </c>
      <c r="H28" s="70">
        <v>180</v>
      </c>
      <c r="I28" s="69">
        <v>180</v>
      </c>
      <c r="J28" s="71">
        <v>180</v>
      </c>
      <c r="K28" s="69">
        <v>180</v>
      </c>
      <c r="L28" s="69">
        <v>180</v>
      </c>
    </row>
    <row r="29" spans="1:12" x14ac:dyDescent="0.25">
      <c r="A29" s="63"/>
      <c r="B29" s="64"/>
      <c r="C29" s="65">
        <v>133013</v>
      </c>
      <c r="D29" s="66" t="s">
        <v>32</v>
      </c>
      <c r="E29" s="67"/>
      <c r="F29" s="69"/>
      <c r="G29" s="68">
        <v>21208.560000000001</v>
      </c>
      <c r="H29" s="70">
        <v>20000</v>
      </c>
      <c r="I29" s="69">
        <v>35000</v>
      </c>
      <c r="J29" s="71">
        <v>20000</v>
      </c>
      <c r="K29" s="69">
        <v>35000</v>
      </c>
      <c r="L29" s="69">
        <v>35000</v>
      </c>
    </row>
    <row r="30" spans="1:12" ht="22.5" x14ac:dyDescent="0.25">
      <c r="A30" s="58">
        <v>41</v>
      </c>
      <c r="B30" s="59">
        <v>212</v>
      </c>
      <c r="C30" s="60"/>
      <c r="D30" s="61" t="s">
        <v>33</v>
      </c>
      <c r="E30" s="62" t="s">
        <v>34</v>
      </c>
      <c r="F30" s="364">
        <v>43417.07</v>
      </c>
      <c r="G30" s="365">
        <v>49157.34</v>
      </c>
      <c r="H30" s="46">
        <v>50803</v>
      </c>
      <c r="I30" s="365">
        <f>SUM(I31)</f>
        <v>50100</v>
      </c>
      <c r="J30" s="46">
        <v>43000</v>
      </c>
      <c r="K30" s="365">
        <f>SUM(K31)</f>
        <v>50100</v>
      </c>
      <c r="L30" s="365">
        <f>SUM(L31)</f>
        <v>50100</v>
      </c>
    </row>
    <row r="31" spans="1:12" x14ac:dyDescent="0.25">
      <c r="A31" s="63"/>
      <c r="B31" s="64"/>
      <c r="C31" s="65">
        <v>212003</v>
      </c>
      <c r="D31" s="66" t="s">
        <v>35</v>
      </c>
      <c r="E31" s="67"/>
      <c r="F31" s="69"/>
      <c r="G31" s="68">
        <v>49157.34</v>
      </c>
      <c r="H31" s="70">
        <v>50803</v>
      </c>
      <c r="I31" s="69">
        <v>50100</v>
      </c>
      <c r="J31" s="71">
        <v>43000</v>
      </c>
      <c r="K31" s="69">
        <v>50100</v>
      </c>
      <c r="L31" s="69">
        <v>50100</v>
      </c>
    </row>
    <row r="32" spans="1:12" ht="90" x14ac:dyDescent="0.25">
      <c r="A32" s="58">
        <v>41</v>
      </c>
      <c r="B32" s="59">
        <v>223</v>
      </c>
      <c r="C32" s="60"/>
      <c r="D32" s="61" t="s">
        <v>36</v>
      </c>
      <c r="E32" s="62" t="s">
        <v>37</v>
      </c>
      <c r="F32" s="443">
        <v>193572.91</v>
      </c>
      <c r="G32" s="365">
        <v>201074.35</v>
      </c>
      <c r="H32" s="46">
        <v>210400</v>
      </c>
      <c r="I32" s="366">
        <f>SUM(I33:I34)</f>
        <v>216600</v>
      </c>
      <c r="J32" s="290">
        <v>195400</v>
      </c>
      <c r="K32" s="366">
        <f>SUM(K33:K34)</f>
        <v>216600</v>
      </c>
      <c r="L32" s="366">
        <f>SUM(L33:L34)</f>
        <v>216600</v>
      </c>
    </row>
    <row r="33" spans="1:12" x14ac:dyDescent="0.25">
      <c r="A33" s="63"/>
      <c r="B33" s="64"/>
      <c r="C33" s="65">
        <v>223001</v>
      </c>
      <c r="D33" s="66" t="s">
        <v>38</v>
      </c>
      <c r="E33" s="67"/>
      <c r="F33" s="435"/>
      <c r="G33" s="68">
        <v>196979.85</v>
      </c>
      <c r="H33" s="70">
        <v>206400</v>
      </c>
      <c r="I33" s="69">
        <v>212600</v>
      </c>
      <c r="J33" s="71">
        <v>191400</v>
      </c>
      <c r="K33" s="69">
        <v>212600</v>
      </c>
      <c r="L33" s="69">
        <v>212600</v>
      </c>
    </row>
    <row r="34" spans="1:12" x14ac:dyDescent="0.25">
      <c r="A34" s="63"/>
      <c r="B34" s="64"/>
      <c r="C34" s="65">
        <v>223002</v>
      </c>
      <c r="D34" s="66" t="s">
        <v>39</v>
      </c>
      <c r="E34" s="67"/>
      <c r="F34" s="435"/>
      <c r="G34" s="68">
        <v>4094.5</v>
      </c>
      <c r="H34" s="70">
        <v>4000</v>
      </c>
      <c r="I34" s="72">
        <v>4000</v>
      </c>
      <c r="J34" s="71">
        <v>4000</v>
      </c>
      <c r="K34" s="72">
        <v>4000</v>
      </c>
      <c r="L34" s="72">
        <v>4000</v>
      </c>
    </row>
    <row r="35" spans="1:12" ht="22.5" x14ac:dyDescent="0.25">
      <c r="A35" s="58">
        <v>71</v>
      </c>
      <c r="B35" s="59">
        <v>223</v>
      </c>
      <c r="C35" s="60"/>
      <c r="D35" s="61" t="s">
        <v>36</v>
      </c>
      <c r="E35" s="62" t="s">
        <v>40</v>
      </c>
      <c r="F35" s="443">
        <v>4611.3999999999996</v>
      </c>
      <c r="G35" s="365">
        <v>8502.48</v>
      </c>
      <c r="H35" s="46">
        <v>8500</v>
      </c>
      <c r="I35" s="366">
        <f>SUM(I36)</f>
        <v>8000</v>
      </c>
      <c r="J35" s="290">
        <v>8000</v>
      </c>
      <c r="K35" s="366">
        <f>SUM(K36)</f>
        <v>8000</v>
      </c>
      <c r="L35" s="366">
        <f>SUM(L36)</f>
        <v>8000</v>
      </c>
    </row>
    <row r="36" spans="1:12" x14ac:dyDescent="0.25">
      <c r="A36" s="63"/>
      <c r="B36" s="64"/>
      <c r="C36" s="65">
        <v>223001</v>
      </c>
      <c r="D36" s="66" t="s">
        <v>38</v>
      </c>
      <c r="E36" s="67"/>
      <c r="F36" s="435"/>
      <c r="G36" s="68">
        <v>8502.48</v>
      </c>
      <c r="H36" s="55">
        <v>8500</v>
      </c>
      <c r="I36" s="73">
        <v>8000</v>
      </c>
      <c r="J36" s="74">
        <v>8000</v>
      </c>
      <c r="K36" s="73">
        <v>8000</v>
      </c>
      <c r="L36" s="73">
        <v>8000</v>
      </c>
    </row>
    <row r="37" spans="1:12" x14ac:dyDescent="0.25">
      <c r="A37" s="75" t="s">
        <v>283</v>
      </c>
      <c r="B37" s="59">
        <v>223</v>
      </c>
      <c r="C37" s="60"/>
      <c r="D37" s="61" t="s">
        <v>36</v>
      </c>
      <c r="E37" s="62" t="s">
        <v>41</v>
      </c>
      <c r="F37" s="443">
        <v>13254.36</v>
      </c>
      <c r="G37" s="365">
        <v>15268.12</v>
      </c>
      <c r="H37" s="46">
        <v>11500</v>
      </c>
      <c r="I37" s="366">
        <f>SUM(I38)</f>
        <v>12000</v>
      </c>
      <c r="J37" s="290">
        <v>7500</v>
      </c>
      <c r="K37" s="366">
        <f>SUM(K38)</f>
        <v>12000</v>
      </c>
      <c r="L37" s="366">
        <f>SUM(L38)</f>
        <v>12000</v>
      </c>
    </row>
    <row r="38" spans="1:12" x14ac:dyDescent="0.25">
      <c r="A38" s="76"/>
      <c r="B38" s="64"/>
      <c r="C38" s="65">
        <v>223003</v>
      </c>
      <c r="D38" s="337" t="s">
        <v>42</v>
      </c>
      <c r="E38" s="67"/>
      <c r="F38" s="435"/>
      <c r="G38" s="68">
        <v>15268.12</v>
      </c>
      <c r="H38" s="70">
        <v>11500</v>
      </c>
      <c r="I38" s="73">
        <v>12000</v>
      </c>
      <c r="J38" s="338">
        <v>7500</v>
      </c>
      <c r="K38" s="73">
        <v>12000</v>
      </c>
      <c r="L38" s="73">
        <v>12000</v>
      </c>
    </row>
    <row r="39" spans="1:12" x14ac:dyDescent="0.25">
      <c r="A39" s="58">
        <v>41</v>
      </c>
      <c r="B39" s="59">
        <v>242</v>
      </c>
      <c r="C39" s="60"/>
      <c r="D39" s="61" t="s">
        <v>43</v>
      </c>
      <c r="E39" s="62"/>
      <c r="F39" s="364">
        <v>1.92</v>
      </c>
      <c r="G39" s="365">
        <v>0</v>
      </c>
      <c r="H39" s="46">
        <v>5</v>
      </c>
      <c r="I39" s="366">
        <v>5</v>
      </c>
      <c r="J39" s="290">
        <v>5</v>
      </c>
      <c r="K39" s="366">
        <v>5</v>
      </c>
      <c r="L39" s="366">
        <v>5</v>
      </c>
    </row>
    <row r="40" spans="1:12" ht="56.25" x14ac:dyDescent="0.25">
      <c r="A40" s="58">
        <v>41</v>
      </c>
      <c r="B40" s="59">
        <v>292</v>
      </c>
      <c r="C40" s="60"/>
      <c r="D40" s="61" t="s">
        <v>44</v>
      </c>
      <c r="E40" s="62" t="s">
        <v>45</v>
      </c>
      <c r="F40" s="364">
        <v>9117.2099999999991</v>
      </c>
      <c r="G40" s="365">
        <v>13586.8</v>
      </c>
      <c r="H40" s="46">
        <v>6800</v>
      </c>
      <c r="I40" s="366">
        <f>SUM(I41:I44)</f>
        <v>4600</v>
      </c>
      <c r="J40" s="290">
        <v>7000</v>
      </c>
      <c r="K40" s="366">
        <f>SUM(K41:K44)</f>
        <v>4600</v>
      </c>
      <c r="L40" s="366">
        <f>SUM(L41:L44)</f>
        <v>4600</v>
      </c>
    </row>
    <row r="41" spans="1:12" x14ac:dyDescent="0.25">
      <c r="A41" s="63"/>
      <c r="B41" s="64"/>
      <c r="C41" s="65">
        <v>292012</v>
      </c>
      <c r="D41" s="66" t="s">
        <v>46</v>
      </c>
      <c r="E41" s="67"/>
      <c r="F41" s="69"/>
      <c r="G41" s="68">
        <v>7047.64</v>
      </c>
      <c r="H41" s="70">
        <v>4000</v>
      </c>
      <c r="I41" s="69">
        <v>2000</v>
      </c>
      <c r="J41" s="71">
        <v>4000</v>
      </c>
      <c r="K41" s="69">
        <v>2000</v>
      </c>
      <c r="L41" s="69">
        <v>2000</v>
      </c>
    </row>
    <row r="42" spans="1:12" x14ac:dyDescent="0.25">
      <c r="A42" s="63"/>
      <c r="B42" s="64"/>
      <c r="C42" s="65">
        <v>292006</v>
      </c>
      <c r="D42" s="66" t="s">
        <v>47</v>
      </c>
      <c r="E42" s="67"/>
      <c r="F42" s="69"/>
      <c r="G42" s="68">
        <v>6414.14</v>
      </c>
      <c r="H42" s="70">
        <v>700</v>
      </c>
      <c r="I42" s="69">
        <v>500</v>
      </c>
      <c r="J42" s="71">
        <v>3000</v>
      </c>
      <c r="K42" s="69">
        <v>500</v>
      </c>
      <c r="L42" s="69">
        <v>500</v>
      </c>
    </row>
    <row r="43" spans="1:12" x14ac:dyDescent="0.25">
      <c r="A43" s="63"/>
      <c r="B43" s="64"/>
      <c r="C43" s="65">
        <v>292017</v>
      </c>
      <c r="D43" s="66" t="s">
        <v>48</v>
      </c>
      <c r="E43" s="67"/>
      <c r="F43" s="69"/>
      <c r="G43" s="68">
        <v>6414.14</v>
      </c>
      <c r="H43" s="70">
        <v>2000</v>
      </c>
      <c r="I43" s="69">
        <v>2000</v>
      </c>
      <c r="J43" s="71">
        <v>3000</v>
      </c>
      <c r="K43" s="69">
        <v>2000</v>
      </c>
      <c r="L43" s="69">
        <v>2000</v>
      </c>
    </row>
    <row r="44" spans="1:12" x14ac:dyDescent="0.25">
      <c r="A44" s="63"/>
      <c r="B44" s="64"/>
      <c r="C44" s="65">
        <v>292027</v>
      </c>
      <c r="D44" s="66" t="s">
        <v>44</v>
      </c>
      <c r="E44" s="67"/>
      <c r="F44" s="69"/>
      <c r="G44" s="68">
        <v>105.02</v>
      </c>
      <c r="H44" s="70">
        <v>100</v>
      </c>
      <c r="I44" s="77">
        <v>100</v>
      </c>
      <c r="J44" s="74"/>
      <c r="K44" s="77">
        <v>100</v>
      </c>
      <c r="L44" s="77">
        <v>100</v>
      </c>
    </row>
    <row r="45" spans="1:12" ht="22.5" x14ac:dyDescent="0.25">
      <c r="A45" s="58">
        <v>71.72</v>
      </c>
      <c r="B45" s="59">
        <v>311</v>
      </c>
      <c r="C45" s="60"/>
      <c r="D45" s="61" t="s">
        <v>49</v>
      </c>
      <c r="E45" s="62" t="s">
        <v>50</v>
      </c>
      <c r="F45" s="364">
        <v>1630</v>
      </c>
      <c r="G45" s="365">
        <v>1940</v>
      </c>
      <c r="H45" s="46">
        <v>4300</v>
      </c>
      <c r="I45" s="366">
        <v>1500</v>
      </c>
      <c r="J45" s="290">
        <v>1500</v>
      </c>
      <c r="K45" s="366">
        <v>1500</v>
      </c>
      <c r="L45" s="366">
        <v>1500</v>
      </c>
    </row>
    <row r="46" spans="1:12" s="9" customFormat="1" x14ac:dyDescent="0.25">
      <c r="A46" s="78"/>
      <c r="B46" s="79">
        <v>71</v>
      </c>
      <c r="C46" s="80">
        <v>311</v>
      </c>
      <c r="D46" s="81"/>
      <c r="E46" s="82"/>
      <c r="F46" s="84"/>
      <c r="G46" s="83">
        <v>1940</v>
      </c>
      <c r="H46" s="70">
        <v>4300</v>
      </c>
      <c r="I46" s="85">
        <v>1500</v>
      </c>
      <c r="J46" s="86">
        <v>1300</v>
      </c>
      <c r="K46" s="85">
        <v>1500</v>
      </c>
      <c r="L46" s="85">
        <v>1500</v>
      </c>
    </row>
    <row r="47" spans="1:12" s="9" customFormat="1" x14ac:dyDescent="0.25">
      <c r="A47" s="78"/>
      <c r="B47" s="79">
        <v>72</v>
      </c>
      <c r="C47" s="80">
        <v>311</v>
      </c>
      <c r="D47" s="81" t="s">
        <v>289</v>
      </c>
      <c r="E47" s="82"/>
      <c r="F47" s="84"/>
      <c r="G47" s="83"/>
      <c r="H47" s="70">
        <v>0</v>
      </c>
      <c r="I47" s="85">
        <v>0</v>
      </c>
      <c r="J47" s="86">
        <v>200</v>
      </c>
      <c r="K47" s="85">
        <v>0</v>
      </c>
      <c r="L47" s="85">
        <v>0</v>
      </c>
    </row>
    <row r="48" spans="1:12" ht="45.75" thickBot="1" x14ac:dyDescent="0.3">
      <c r="A48" s="87" t="s">
        <v>51</v>
      </c>
      <c r="B48" s="79">
        <v>312</v>
      </c>
      <c r="C48" s="79">
        <v>312001</v>
      </c>
      <c r="D48" s="88" t="s">
        <v>52</v>
      </c>
      <c r="E48" s="67" t="s">
        <v>53</v>
      </c>
      <c r="F48" s="486">
        <v>130311.81</v>
      </c>
      <c r="G48" s="68">
        <v>17831.59</v>
      </c>
      <c r="H48" s="55">
        <v>12000</v>
      </c>
      <c r="I48" s="77">
        <v>12000</v>
      </c>
      <c r="J48" s="74">
        <v>8000</v>
      </c>
      <c r="K48" s="77">
        <v>12000</v>
      </c>
      <c r="L48" s="77">
        <v>12000</v>
      </c>
    </row>
    <row r="49" spans="1:12" ht="13.5" thickTop="1" x14ac:dyDescent="0.25">
      <c r="A49" s="78">
        <v>111</v>
      </c>
      <c r="B49" s="79"/>
      <c r="C49" s="79">
        <v>312012</v>
      </c>
      <c r="D49" s="88" t="s">
        <v>54</v>
      </c>
      <c r="E49" s="67" t="s">
        <v>55</v>
      </c>
      <c r="F49" s="486"/>
      <c r="G49" s="68">
        <v>3000</v>
      </c>
      <c r="H49" s="55">
        <v>3000</v>
      </c>
      <c r="I49" s="77">
        <v>3000</v>
      </c>
      <c r="J49" s="74">
        <v>3000</v>
      </c>
      <c r="K49" s="77">
        <v>3000</v>
      </c>
      <c r="L49" s="77">
        <v>3000</v>
      </c>
    </row>
    <row r="50" spans="1:12" x14ac:dyDescent="0.25">
      <c r="A50" s="78">
        <v>111</v>
      </c>
      <c r="B50" s="79"/>
      <c r="C50" s="79">
        <v>312012</v>
      </c>
      <c r="D50" s="88" t="s">
        <v>56</v>
      </c>
      <c r="E50" s="67"/>
      <c r="F50" s="486"/>
      <c r="G50" s="68">
        <v>359.04</v>
      </c>
      <c r="H50" s="55">
        <v>400</v>
      </c>
      <c r="I50" s="77">
        <v>360</v>
      </c>
      <c r="J50" s="74">
        <v>360</v>
      </c>
      <c r="K50" s="77">
        <v>360</v>
      </c>
      <c r="L50" s="77">
        <v>360</v>
      </c>
    </row>
    <row r="51" spans="1:12" ht="33.75" x14ac:dyDescent="0.25">
      <c r="A51" s="78">
        <v>111</v>
      </c>
      <c r="B51" s="79"/>
      <c r="C51" s="79">
        <v>312012</v>
      </c>
      <c r="D51" s="88" t="s">
        <v>57</v>
      </c>
      <c r="E51" s="67" t="s">
        <v>58</v>
      </c>
      <c r="F51" s="486"/>
      <c r="G51" s="68">
        <v>99847</v>
      </c>
      <c r="H51" s="55">
        <v>100272</v>
      </c>
      <c r="I51" s="77">
        <v>99700</v>
      </c>
      <c r="J51" s="74">
        <v>99700</v>
      </c>
      <c r="K51" s="77">
        <v>99700</v>
      </c>
      <c r="L51" s="77">
        <v>99700</v>
      </c>
    </row>
    <row r="52" spans="1:12" x14ac:dyDescent="0.25">
      <c r="A52" s="78">
        <v>111</v>
      </c>
      <c r="B52" s="79"/>
      <c r="C52" s="79">
        <v>312012</v>
      </c>
      <c r="D52" s="88" t="s">
        <v>59</v>
      </c>
      <c r="E52" s="67"/>
      <c r="F52" s="486"/>
      <c r="G52" s="68">
        <v>2019.92</v>
      </c>
      <c r="H52" s="55">
        <v>2300</v>
      </c>
      <c r="I52" s="77">
        <v>2000</v>
      </c>
      <c r="J52" s="74">
        <v>2000</v>
      </c>
      <c r="K52" s="77">
        <v>2000</v>
      </c>
      <c r="L52" s="77">
        <v>2000</v>
      </c>
    </row>
    <row r="53" spans="1:12" x14ac:dyDescent="0.25">
      <c r="A53" s="78">
        <v>111</v>
      </c>
      <c r="B53" s="79"/>
      <c r="C53" s="79">
        <v>312012</v>
      </c>
      <c r="D53" s="88" t="s">
        <v>60</v>
      </c>
      <c r="E53" s="67" t="s">
        <v>61</v>
      </c>
      <c r="F53" s="486"/>
      <c r="G53" s="68">
        <v>1601</v>
      </c>
      <c r="H53" s="55">
        <v>1600</v>
      </c>
      <c r="I53" s="77">
        <v>1600</v>
      </c>
      <c r="J53" s="74">
        <v>1600</v>
      </c>
      <c r="K53" s="77">
        <v>1600</v>
      </c>
      <c r="L53" s="77">
        <v>1600</v>
      </c>
    </row>
    <row r="54" spans="1:12" x14ac:dyDescent="0.25">
      <c r="A54" s="78">
        <v>111</v>
      </c>
      <c r="B54" s="79"/>
      <c r="C54" s="79">
        <v>312012</v>
      </c>
      <c r="D54" s="88" t="s">
        <v>62</v>
      </c>
      <c r="E54" s="67" t="s">
        <v>63</v>
      </c>
      <c r="F54" s="486"/>
      <c r="G54" s="68">
        <v>103.38</v>
      </c>
      <c r="H54" s="55">
        <v>105</v>
      </c>
      <c r="I54" s="77">
        <v>105</v>
      </c>
      <c r="J54" s="74">
        <v>105</v>
      </c>
      <c r="K54" s="77">
        <v>105</v>
      </c>
      <c r="L54" s="77">
        <v>105</v>
      </c>
    </row>
    <row r="55" spans="1:12" x14ac:dyDescent="0.25">
      <c r="A55" s="78">
        <v>111</v>
      </c>
      <c r="B55" s="79"/>
      <c r="C55" s="79">
        <v>312012</v>
      </c>
      <c r="D55" s="88" t="s">
        <v>64</v>
      </c>
      <c r="E55" s="67"/>
      <c r="F55" s="486"/>
      <c r="G55" s="68">
        <v>526.86</v>
      </c>
      <c r="H55" s="55">
        <v>1700</v>
      </c>
      <c r="I55" s="77">
        <v>1000</v>
      </c>
      <c r="J55" s="74">
        <v>1000</v>
      </c>
      <c r="K55" s="77">
        <v>1000</v>
      </c>
      <c r="L55" s="77">
        <v>1000</v>
      </c>
    </row>
    <row r="56" spans="1:12" x14ac:dyDescent="0.25">
      <c r="A56" s="78">
        <v>111</v>
      </c>
      <c r="B56" s="79"/>
      <c r="C56" s="79">
        <v>312012</v>
      </c>
      <c r="D56" s="88" t="s">
        <v>65</v>
      </c>
      <c r="E56" s="67"/>
      <c r="F56" s="486"/>
      <c r="G56" s="68">
        <v>22969.23</v>
      </c>
      <c r="H56" s="55">
        <v>23100</v>
      </c>
      <c r="I56" s="77">
        <v>23000</v>
      </c>
      <c r="J56" s="74">
        <v>23000</v>
      </c>
      <c r="K56" s="77">
        <v>23000</v>
      </c>
      <c r="L56" s="77">
        <v>23000</v>
      </c>
    </row>
    <row r="57" spans="1:12" ht="33.75" x14ac:dyDescent="0.25">
      <c r="A57" s="78">
        <v>111</v>
      </c>
      <c r="B57" s="79"/>
      <c r="C57" s="79">
        <v>312012</v>
      </c>
      <c r="D57" s="88" t="s">
        <v>66</v>
      </c>
      <c r="E57" s="67" t="s">
        <v>67</v>
      </c>
      <c r="F57" s="486"/>
      <c r="G57" s="68">
        <v>893.91</v>
      </c>
      <c r="H57" s="55">
        <v>900</v>
      </c>
      <c r="I57" s="77">
        <v>900</v>
      </c>
      <c r="J57" s="74">
        <v>900</v>
      </c>
      <c r="K57" s="77">
        <v>900</v>
      </c>
      <c r="L57" s="77">
        <v>900</v>
      </c>
    </row>
    <row r="58" spans="1:12" x14ac:dyDescent="0.25">
      <c r="A58" s="78">
        <v>111</v>
      </c>
      <c r="B58" s="79"/>
      <c r="C58" s="79">
        <v>312012</v>
      </c>
      <c r="D58" s="89" t="s">
        <v>68</v>
      </c>
      <c r="E58" s="67"/>
      <c r="F58" s="486"/>
      <c r="G58" s="68">
        <v>0</v>
      </c>
      <c r="H58" s="55">
        <v>7500</v>
      </c>
      <c r="I58" s="73">
        <v>12000</v>
      </c>
      <c r="J58" s="74">
        <v>7500</v>
      </c>
      <c r="K58" s="73">
        <v>12000</v>
      </c>
      <c r="L58" s="73">
        <v>12000</v>
      </c>
    </row>
    <row r="59" spans="1:12" x14ac:dyDescent="0.25">
      <c r="A59" s="78">
        <v>111</v>
      </c>
      <c r="B59" s="79"/>
      <c r="C59" s="79">
        <v>312012</v>
      </c>
      <c r="D59" s="88" t="s">
        <v>69</v>
      </c>
      <c r="E59" s="67"/>
      <c r="F59" s="486"/>
      <c r="G59" s="68">
        <v>32.4</v>
      </c>
      <c r="H59" s="55">
        <v>30</v>
      </c>
      <c r="I59" s="77">
        <v>60</v>
      </c>
      <c r="J59" s="74">
        <v>60</v>
      </c>
      <c r="K59" s="77">
        <v>60</v>
      </c>
      <c r="L59" s="77">
        <v>60</v>
      </c>
    </row>
    <row r="60" spans="1:12" ht="26.25" thickBot="1" x14ac:dyDescent="0.3">
      <c r="A60" s="87" t="s">
        <v>284</v>
      </c>
      <c r="B60" s="90"/>
      <c r="C60" s="90">
        <v>312001</v>
      </c>
      <c r="D60" s="91" t="s">
        <v>70</v>
      </c>
      <c r="E60" s="92" t="s">
        <v>71</v>
      </c>
      <c r="F60" s="94"/>
      <c r="G60" s="93">
        <v>0</v>
      </c>
      <c r="H60" s="95">
        <v>80000</v>
      </c>
      <c r="I60" s="96">
        <v>80000</v>
      </c>
      <c r="J60" s="97">
        <v>81000</v>
      </c>
      <c r="K60" s="96">
        <v>80000</v>
      </c>
      <c r="L60" s="96">
        <v>80000</v>
      </c>
    </row>
    <row r="61" spans="1:12" ht="23.25" customHeight="1" thickTop="1" x14ac:dyDescent="0.25">
      <c r="A61" s="98"/>
      <c r="B61" s="99"/>
      <c r="C61" s="100"/>
      <c r="D61" s="101"/>
      <c r="E61" s="102"/>
      <c r="F61" s="368">
        <f>F20+F22+F26+F30+F32+F39+F40+F45+F48+F37+F35</f>
        <v>728456.57000000007</v>
      </c>
      <c r="G61" s="369">
        <f t="shared" ref="G61:J61" si="8">G20+G22+G26+G30+G32+G35+G37+G39+G40+G45+G48+G49+G50+G51+G52+G53+G54+G55+G56+G57+G58+G59+G60</f>
        <v>809589.19000000006</v>
      </c>
      <c r="H61" s="370">
        <v>934845</v>
      </c>
      <c r="I61" s="371">
        <f>I20+I22+I26+I30+I32+I35+I37+I39+I40+I45+I48+I49+I50+I51+I52+I53+I54+I55+I56+I57+I58+I59+I60</f>
        <v>977373</v>
      </c>
      <c r="J61" s="370">
        <f t="shared" si="8"/>
        <v>913195</v>
      </c>
      <c r="K61" s="371">
        <f>K20+K22+K26+K30+K32+K35+K37+K39+K40+K45+K48+K49+K50+K51+K52+K53+K54+K55+K56+K57+K58+K59+K60</f>
        <v>977373</v>
      </c>
      <c r="L61" s="371">
        <f>L20+L22+L26+L30+L32+L35+L37+L39+L40+L45+L48+L49+L50+L51+L52+L53+L54+L55+L56+L57+L58+L59+L60</f>
        <v>977373</v>
      </c>
    </row>
    <row r="62" spans="1:12" x14ac:dyDescent="0.25">
      <c r="A62" s="17"/>
      <c r="B62" s="17"/>
      <c r="C62" s="17"/>
      <c r="D62" s="17"/>
      <c r="E62" s="21"/>
      <c r="F62" s="353"/>
      <c r="G62" s="353"/>
      <c r="H62" s="353"/>
      <c r="I62" s="353"/>
      <c r="J62" s="353"/>
      <c r="K62" s="353"/>
      <c r="L62" s="353"/>
    </row>
    <row r="63" spans="1:12" ht="15.75" x14ac:dyDescent="0.25">
      <c r="A63" s="103" t="s">
        <v>72</v>
      </c>
      <c r="B63" s="104"/>
      <c r="C63" s="104"/>
      <c r="D63" s="105"/>
      <c r="E63" s="21"/>
      <c r="F63" s="353"/>
      <c r="G63" s="353"/>
      <c r="H63" s="353"/>
      <c r="I63" s="353"/>
      <c r="J63" s="353"/>
      <c r="K63" s="353"/>
      <c r="L63" s="353"/>
    </row>
    <row r="64" spans="1:12" s="4" customFormat="1" ht="15" customHeight="1" x14ac:dyDescent="0.25">
      <c r="A64" s="457" t="s">
        <v>18</v>
      </c>
      <c r="B64" s="459" t="s">
        <v>19</v>
      </c>
      <c r="C64" s="438"/>
      <c r="D64" s="467" t="s">
        <v>20</v>
      </c>
      <c r="E64" s="469" t="s">
        <v>21</v>
      </c>
      <c r="F64" s="465" t="s">
        <v>1</v>
      </c>
      <c r="G64" s="466"/>
      <c r="H64" s="479" t="s">
        <v>2</v>
      </c>
      <c r="I64" s="479"/>
      <c r="J64" s="479"/>
      <c r="K64" s="480"/>
      <c r="L64" s="481"/>
    </row>
    <row r="65" spans="1:12" s="4" customFormat="1" x14ac:dyDescent="0.25">
      <c r="A65" s="458"/>
      <c r="B65" s="460"/>
      <c r="C65" s="439"/>
      <c r="D65" s="468"/>
      <c r="E65" s="470"/>
      <c r="F65" s="358">
        <v>2017</v>
      </c>
      <c r="G65" s="359">
        <v>2018</v>
      </c>
      <c r="H65" s="372">
        <v>2019</v>
      </c>
      <c r="I65" s="358">
        <v>2020</v>
      </c>
      <c r="J65" s="359">
        <v>2021</v>
      </c>
      <c r="K65" s="358">
        <v>2020</v>
      </c>
      <c r="L65" s="358">
        <v>2020</v>
      </c>
    </row>
    <row r="66" spans="1:12" x14ac:dyDescent="0.25">
      <c r="A66" s="5"/>
      <c r="B66" s="6">
        <v>233</v>
      </c>
      <c r="C66" s="7"/>
      <c r="D66" s="106" t="s">
        <v>73</v>
      </c>
      <c r="E66" s="107"/>
      <c r="F66" s="362"/>
      <c r="G66" s="363">
        <v>849.4</v>
      </c>
      <c r="H66" s="108">
        <v>0</v>
      </c>
      <c r="I66" s="108">
        <f t="shared" ref="I66:L66" si="9">SUM(I67)</f>
        <v>0</v>
      </c>
      <c r="J66" s="363"/>
      <c r="K66" s="108">
        <f t="shared" si="9"/>
        <v>0</v>
      </c>
      <c r="L66" s="108">
        <f t="shared" si="9"/>
        <v>0</v>
      </c>
    </row>
    <row r="67" spans="1:12" x14ac:dyDescent="0.25">
      <c r="A67" s="36"/>
      <c r="B67" s="109"/>
      <c r="C67" s="110">
        <v>233001</v>
      </c>
      <c r="D67" s="111" t="s">
        <v>74</v>
      </c>
      <c r="E67" s="112"/>
      <c r="F67" s="348"/>
      <c r="G67" s="113">
        <v>849.4</v>
      </c>
      <c r="H67" s="55">
        <v>0</v>
      </c>
      <c r="I67" s="348">
        <v>0</v>
      </c>
      <c r="J67" s="113"/>
      <c r="K67" s="348">
        <v>0</v>
      </c>
      <c r="L67" s="348">
        <v>0</v>
      </c>
    </row>
    <row r="68" spans="1:12" x14ac:dyDescent="0.25">
      <c r="A68" s="114"/>
      <c r="B68" s="115">
        <v>322</v>
      </c>
      <c r="C68" s="60"/>
      <c r="D68" s="116" t="s">
        <v>75</v>
      </c>
      <c r="E68" s="117"/>
      <c r="F68" s="366">
        <v>5000</v>
      </c>
      <c r="G68" s="290">
        <v>30000</v>
      </c>
      <c r="H68" s="108">
        <v>0</v>
      </c>
      <c r="I68" s="108">
        <f>SUM(I69)</f>
        <v>0</v>
      </c>
      <c r="J68" s="290"/>
      <c r="K68" s="108">
        <f>SUM(K69)</f>
        <v>0</v>
      </c>
      <c r="L68" s="108">
        <f>SUM(L69)</f>
        <v>0</v>
      </c>
    </row>
    <row r="69" spans="1:12" ht="13.5" thickBot="1" x14ac:dyDescent="0.3">
      <c r="A69" s="118"/>
      <c r="B69" s="119"/>
      <c r="C69" s="120">
        <v>322001</v>
      </c>
      <c r="D69" s="121" t="s">
        <v>76</v>
      </c>
      <c r="E69" s="122"/>
      <c r="F69" s="96">
        <v>5000</v>
      </c>
      <c r="G69" s="97">
        <v>30000</v>
      </c>
      <c r="H69" s="95">
        <v>0</v>
      </c>
      <c r="I69" s="96">
        <v>0</v>
      </c>
      <c r="J69" s="97"/>
      <c r="K69" s="96">
        <v>0</v>
      </c>
      <c r="L69" s="96">
        <v>0</v>
      </c>
    </row>
    <row r="70" spans="1:12" ht="25.5" customHeight="1" thickTop="1" x14ac:dyDescent="0.25">
      <c r="A70" s="98"/>
      <c r="B70" s="99"/>
      <c r="C70" s="100"/>
      <c r="D70" s="123"/>
      <c r="E70" s="124"/>
      <c r="F70" s="371">
        <f>F66+F68</f>
        <v>5000</v>
      </c>
      <c r="G70" s="373">
        <f>G66+G68</f>
        <v>30849.4</v>
      </c>
      <c r="H70" s="374">
        <v>0</v>
      </c>
      <c r="I70" s="371">
        <f>I66+I68</f>
        <v>0</v>
      </c>
      <c r="J70" s="373">
        <f>J66+J68</f>
        <v>0</v>
      </c>
      <c r="K70" s="371">
        <f>K66+K68</f>
        <v>0</v>
      </c>
      <c r="L70" s="371">
        <f>L66+L68</f>
        <v>0</v>
      </c>
    </row>
    <row r="71" spans="1:12" x14ac:dyDescent="0.25">
      <c r="A71" s="17"/>
      <c r="B71" s="17"/>
      <c r="C71" s="17"/>
      <c r="D71" s="17"/>
      <c r="E71" s="21"/>
      <c r="F71" s="353"/>
      <c r="G71" s="353"/>
      <c r="H71" s="353"/>
      <c r="I71" s="353"/>
      <c r="J71" s="353"/>
      <c r="K71" s="353"/>
      <c r="L71" s="353"/>
    </row>
    <row r="72" spans="1:12" ht="15.75" x14ac:dyDescent="0.25">
      <c r="A72" s="40" t="s">
        <v>77</v>
      </c>
      <c r="B72" s="41"/>
      <c r="C72" s="41"/>
      <c r="D72" s="42"/>
      <c r="E72" s="21"/>
      <c r="F72" s="353"/>
      <c r="G72" s="353"/>
      <c r="H72" s="353"/>
      <c r="I72" s="353"/>
      <c r="J72" s="353"/>
      <c r="K72" s="353"/>
      <c r="L72" s="353"/>
    </row>
    <row r="73" spans="1:12" s="4" customFormat="1" ht="15" customHeight="1" x14ac:dyDescent="0.25">
      <c r="A73" s="457" t="s">
        <v>18</v>
      </c>
      <c r="B73" s="459" t="s">
        <v>19</v>
      </c>
      <c r="C73" s="438"/>
      <c r="D73" s="467" t="s">
        <v>20</v>
      </c>
      <c r="E73" s="469" t="s">
        <v>21</v>
      </c>
      <c r="F73" s="465" t="s">
        <v>1</v>
      </c>
      <c r="G73" s="466"/>
      <c r="H73" s="479" t="s">
        <v>2</v>
      </c>
      <c r="I73" s="479"/>
      <c r="J73" s="479"/>
      <c r="K73" s="480"/>
      <c r="L73" s="481"/>
    </row>
    <row r="74" spans="1:12" s="4" customFormat="1" x14ac:dyDescent="0.25">
      <c r="A74" s="458"/>
      <c r="B74" s="460"/>
      <c r="C74" s="439"/>
      <c r="D74" s="468"/>
      <c r="E74" s="470"/>
      <c r="F74" s="358">
        <v>2017</v>
      </c>
      <c r="G74" s="359">
        <v>2018</v>
      </c>
      <c r="H74" s="372">
        <v>2019</v>
      </c>
      <c r="I74" s="358">
        <v>2020</v>
      </c>
      <c r="J74" s="359">
        <v>2021</v>
      </c>
      <c r="K74" s="358">
        <v>2020</v>
      </c>
      <c r="L74" s="358">
        <v>2020</v>
      </c>
    </row>
    <row r="75" spans="1:12" ht="45" x14ac:dyDescent="0.25">
      <c r="A75" s="125"/>
      <c r="B75" s="126">
        <v>453</v>
      </c>
      <c r="C75" s="127"/>
      <c r="D75" s="128" t="s">
        <v>78</v>
      </c>
      <c r="E75" s="129" t="s">
        <v>79</v>
      </c>
      <c r="F75" s="362">
        <v>17489.54</v>
      </c>
      <c r="G75" s="363">
        <v>10295.25</v>
      </c>
      <c r="H75" s="46">
        <v>37900</v>
      </c>
      <c r="I75" s="362">
        <v>15000</v>
      </c>
      <c r="J75" s="363">
        <v>35000</v>
      </c>
      <c r="K75" s="362">
        <v>15000</v>
      </c>
      <c r="L75" s="362">
        <v>15000</v>
      </c>
    </row>
    <row r="76" spans="1:12" x14ac:dyDescent="0.25">
      <c r="A76" s="58"/>
      <c r="B76" s="59">
        <v>454</v>
      </c>
      <c r="C76" s="60"/>
      <c r="D76" s="116" t="s">
        <v>80</v>
      </c>
      <c r="E76" s="117"/>
      <c r="F76" s="366">
        <f>SUM(F77)</f>
        <v>18227.54</v>
      </c>
      <c r="G76" s="290">
        <f>G77</f>
        <v>8523.4699999999993</v>
      </c>
      <c r="H76" s="46">
        <v>4000</v>
      </c>
      <c r="I76" s="366">
        <f>SUM(I77)</f>
        <v>10000</v>
      </c>
      <c r="J76" s="290"/>
      <c r="K76" s="366">
        <f>SUM(K77)</f>
        <v>10000</v>
      </c>
      <c r="L76" s="366">
        <f>SUM(L77)</f>
        <v>10000</v>
      </c>
    </row>
    <row r="77" spans="1:12" x14ac:dyDescent="0.25">
      <c r="A77" s="63"/>
      <c r="B77" s="64"/>
      <c r="C77" s="130">
        <v>454001</v>
      </c>
      <c r="D77" s="131" t="s">
        <v>80</v>
      </c>
      <c r="E77" s="132"/>
      <c r="F77" s="77">
        <v>18227.54</v>
      </c>
      <c r="G77" s="74">
        <v>8523.4699999999993</v>
      </c>
      <c r="H77" s="55">
        <v>0</v>
      </c>
      <c r="I77" s="77">
        <v>10000</v>
      </c>
      <c r="J77" s="74">
        <v>0</v>
      </c>
      <c r="K77" s="77">
        <v>10000</v>
      </c>
      <c r="L77" s="77">
        <v>10000</v>
      </c>
    </row>
    <row r="78" spans="1:12" ht="22.5" x14ac:dyDescent="0.25">
      <c r="A78" s="58"/>
      <c r="B78" s="59">
        <v>456</v>
      </c>
      <c r="C78" s="60"/>
      <c r="D78" s="116" t="s">
        <v>81</v>
      </c>
      <c r="E78" s="117" t="s">
        <v>82</v>
      </c>
      <c r="F78" s="366"/>
      <c r="G78" s="290">
        <v>200</v>
      </c>
      <c r="H78" s="46">
        <v>0</v>
      </c>
      <c r="I78" s="366"/>
      <c r="J78" s="290">
        <v>1000</v>
      </c>
      <c r="K78" s="366"/>
      <c r="L78" s="366"/>
    </row>
    <row r="79" spans="1:12" x14ac:dyDescent="0.25">
      <c r="A79" s="133"/>
      <c r="B79" s="134"/>
      <c r="C79" s="135">
        <v>456002</v>
      </c>
      <c r="D79" s="136" t="s">
        <v>81</v>
      </c>
      <c r="E79" s="137"/>
      <c r="F79" s="140"/>
      <c r="G79" s="138">
        <v>200</v>
      </c>
      <c r="H79" s="55">
        <v>0</v>
      </c>
      <c r="I79" s="140"/>
      <c r="J79" s="138">
        <v>1000</v>
      </c>
      <c r="K79" s="140"/>
      <c r="L79" s="140"/>
    </row>
    <row r="80" spans="1:12" ht="22.5" x14ac:dyDescent="0.25">
      <c r="A80" s="114"/>
      <c r="B80" s="115">
        <v>513</v>
      </c>
      <c r="C80" s="60"/>
      <c r="D80" s="116" t="s">
        <v>83</v>
      </c>
      <c r="E80" s="117" t="s">
        <v>84</v>
      </c>
      <c r="F80" s="366">
        <f>SUM(F81:F82)</f>
        <v>34993.800000000003</v>
      </c>
      <c r="G80" s="290">
        <f>SUM(G81:G82)</f>
        <v>15998.05</v>
      </c>
      <c r="H80" s="108">
        <v>46600</v>
      </c>
      <c r="I80" s="366">
        <f>SUM(I81:I82)</f>
        <v>16600</v>
      </c>
      <c r="J80" s="290">
        <v>16600</v>
      </c>
      <c r="K80" s="366">
        <f>SUM(K81:K82)</f>
        <v>16600</v>
      </c>
      <c r="L80" s="366">
        <f>SUM(L81:L82)</f>
        <v>16600</v>
      </c>
    </row>
    <row r="81" spans="1:12" x14ac:dyDescent="0.25">
      <c r="A81" s="133"/>
      <c r="B81" s="134"/>
      <c r="C81" s="135">
        <v>513002</v>
      </c>
      <c r="D81" s="136" t="s">
        <v>292</v>
      </c>
      <c r="E81" s="137"/>
      <c r="F81" s="140">
        <v>34993.800000000003</v>
      </c>
      <c r="G81" s="138"/>
      <c r="H81" s="55">
        <v>30000</v>
      </c>
      <c r="I81" s="140"/>
      <c r="J81" s="138">
        <v>1000</v>
      </c>
      <c r="K81" s="140"/>
      <c r="L81" s="140"/>
    </row>
    <row r="82" spans="1:12" ht="13.5" thickBot="1" x14ac:dyDescent="0.3">
      <c r="A82" s="118"/>
      <c r="B82" s="119"/>
      <c r="C82" s="141">
        <v>513003</v>
      </c>
      <c r="D82" s="142" t="s">
        <v>83</v>
      </c>
      <c r="E82" s="143"/>
      <c r="F82" s="146"/>
      <c r="G82" s="144">
        <v>15998.05</v>
      </c>
      <c r="H82" s="95">
        <v>16600</v>
      </c>
      <c r="I82" s="146">
        <v>16600</v>
      </c>
      <c r="J82" s="144">
        <v>16600</v>
      </c>
      <c r="K82" s="146">
        <v>16600</v>
      </c>
      <c r="L82" s="146">
        <v>16600</v>
      </c>
    </row>
    <row r="83" spans="1:12" ht="19.5" customHeight="1" thickTop="1" x14ac:dyDescent="0.25">
      <c r="A83" s="98"/>
      <c r="B83" s="99"/>
      <c r="C83" s="100"/>
      <c r="D83" s="123"/>
      <c r="E83" s="124"/>
      <c r="F83" s="375">
        <f>F80+F78+F76+F75</f>
        <v>70710.880000000005</v>
      </c>
      <c r="G83" s="375">
        <f>G80+G78+G76+G75</f>
        <v>35016.769999999997</v>
      </c>
      <c r="H83" s="375">
        <v>88500</v>
      </c>
      <c r="I83" s="375">
        <f>I80+I78+I76+I75</f>
        <v>41600</v>
      </c>
      <c r="J83" s="374" t="e">
        <f>J75+#REF!+J76+J78+J80</f>
        <v>#REF!</v>
      </c>
      <c r="K83" s="375">
        <f>K80+K78+K76+K75</f>
        <v>41600</v>
      </c>
      <c r="L83" s="375">
        <f>L80+L78+L76+L75</f>
        <v>41600</v>
      </c>
    </row>
    <row r="84" spans="1:12" x14ac:dyDescent="0.25">
      <c r="A84" s="17"/>
      <c r="B84" s="17"/>
      <c r="C84" s="17"/>
      <c r="D84" s="17"/>
      <c r="E84" s="21"/>
      <c r="F84" s="353"/>
      <c r="G84" s="353"/>
      <c r="H84" s="353"/>
      <c r="I84" s="353"/>
      <c r="J84" s="353"/>
      <c r="K84" s="353"/>
      <c r="L84" s="353"/>
    </row>
    <row r="85" spans="1:12" x14ac:dyDescent="0.25">
      <c r="A85" s="17"/>
      <c r="B85" s="17"/>
      <c r="C85" s="17"/>
      <c r="D85" s="17"/>
      <c r="E85" s="21"/>
      <c r="F85" s="353"/>
      <c r="G85" s="353"/>
      <c r="H85" s="353"/>
      <c r="I85" s="353"/>
      <c r="J85" s="353"/>
      <c r="K85" s="353"/>
      <c r="L85" s="353"/>
    </row>
    <row r="86" spans="1:12" x14ac:dyDescent="0.25">
      <c r="A86" s="17"/>
      <c r="B86" s="17"/>
      <c r="C86" s="17"/>
      <c r="D86" s="17"/>
      <c r="E86" s="21"/>
      <c r="F86" s="353"/>
      <c r="G86" s="353"/>
      <c r="H86" s="353"/>
      <c r="I86" s="353"/>
      <c r="J86" s="353"/>
      <c r="K86" s="353"/>
      <c r="L86" s="353"/>
    </row>
    <row r="87" spans="1:12" ht="15.75" x14ac:dyDescent="0.25">
      <c r="A87" s="147" t="s">
        <v>85</v>
      </c>
      <c r="B87" s="148"/>
      <c r="C87" s="148"/>
      <c r="D87" s="149"/>
      <c r="E87" s="21"/>
      <c r="F87" s="353"/>
      <c r="G87" s="353"/>
      <c r="H87" s="353"/>
      <c r="I87" s="353"/>
      <c r="J87" s="353"/>
      <c r="K87" s="353"/>
      <c r="L87" s="353"/>
    </row>
    <row r="88" spans="1:12" s="4" customFormat="1" ht="15" customHeight="1" x14ac:dyDescent="0.25">
      <c r="A88" s="457" t="s">
        <v>18</v>
      </c>
      <c r="B88" s="459" t="s">
        <v>19</v>
      </c>
      <c r="C88" s="436"/>
      <c r="D88" s="483" t="s">
        <v>20</v>
      </c>
      <c r="E88" s="485" t="s">
        <v>21</v>
      </c>
      <c r="F88" s="465" t="s">
        <v>1</v>
      </c>
      <c r="G88" s="466"/>
      <c r="H88" s="479" t="s">
        <v>2</v>
      </c>
      <c r="I88" s="479"/>
      <c r="J88" s="479"/>
      <c r="K88" s="480"/>
      <c r="L88" s="481"/>
    </row>
    <row r="89" spans="1:12" s="4" customFormat="1" x14ac:dyDescent="0.25">
      <c r="A89" s="458"/>
      <c r="B89" s="460"/>
      <c r="C89" s="437"/>
      <c r="D89" s="484"/>
      <c r="E89" s="470"/>
      <c r="F89" s="355">
        <v>2017</v>
      </c>
      <c r="G89" s="359">
        <v>2018</v>
      </c>
      <c r="H89" s="357">
        <v>2019</v>
      </c>
      <c r="I89" s="358">
        <v>2020</v>
      </c>
      <c r="J89" s="359">
        <v>2021</v>
      </c>
      <c r="K89" s="358">
        <v>2020</v>
      </c>
      <c r="L89" s="358">
        <v>2020</v>
      </c>
    </row>
    <row r="90" spans="1:12" ht="14.25" x14ac:dyDescent="0.25">
      <c r="A90" s="27"/>
      <c r="B90" s="17"/>
      <c r="C90" s="17"/>
      <c r="D90" s="17"/>
      <c r="E90" s="21"/>
      <c r="F90" s="353"/>
      <c r="G90" s="353"/>
      <c r="H90" s="353"/>
      <c r="I90" s="353"/>
      <c r="J90" s="353"/>
      <c r="K90" s="353"/>
      <c r="L90" s="353"/>
    </row>
    <row r="91" spans="1:12" s="4" customFormat="1" x14ac:dyDescent="0.25">
      <c r="A91" s="152" t="s">
        <v>86</v>
      </c>
      <c r="B91" s="487" t="s">
        <v>87</v>
      </c>
      <c r="C91" s="487"/>
      <c r="D91" s="488"/>
      <c r="E91" s="153"/>
      <c r="F91" s="376"/>
      <c r="G91" s="376"/>
      <c r="H91" s="377"/>
      <c r="I91" s="377"/>
      <c r="J91" s="377"/>
      <c r="K91" s="377"/>
      <c r="L91" s="377"/>
    </row>
    <row r="92" spans="1:12" ht="27" customHeight="1" x14ac:dyDescent="0.25">
      <c r="A92" s="125">
        <v>41</v>
      </c>
      <c r="B92" s="154">
        <v>611</v>
      </c>
      <c r="C92" s="155"/>
      <c r="D92" s="155" t="s">
        <v>88</v>
      </c>
      <c r="E92" s="129" t="s">
        <v>89</v>
      </c>
      <c r="F92" s="378">
        <v>71628.02</v>
      </c>
      <c r="G92" s="379">
        <v>75841.240000000005</v>
      </c>
      <c r="H92" s="156">
        <v>89800</v>
      </c>
      <c r="I92" s="380">
        <v>97135</v>
      </c>
      <c r="J92" s="379">
        <v>78300</v>
      </c>
      <c r="K92" s="380">
        <v>97135</v>
      </c>
      <c r="L92" s="380">
        <v>97135</v>
      </c>
    </row>
    <row r="93" spans="1:12" ht="27" hidden="1" customHeight="1" x14ac:dyDescent="0.25">
      <c r="A93" s="47">
        <v>41</v>
      </c>
      <c r="B93" s="50">
        <v>611</v>
      </c>
      <c r="C93" s="157"/>
      <c r="D93" s="157"/>
      <c r="E93" s="158"/>
      <c r="F93" s="53"/>
      <c r="G93" s="57">
        <f>G92-G94</f>
        <v>75378.820000000007</v>
      </c>
      <c r="H93" s="55">
        <v>89300</v>
      </c>
      <c r="I93" s="54">
        <f t="shared" ref="I93:L93" si="10">I92-I94</f>
        <v>96635</v>
      </c>
      <c r="J93" s="74">
        <f t="shared" si="10"/>
        <v>77800</v>
      </c>
      <c r="K93" s="54">
        <f t="shared" si="10"/>
        <v>96635</v>
      </c>
      <c r="L93" s="54">
        <f t="shared" si="10"/>
        <v>96635</v>
      </c>
    </row>
    <row r="94" spans="1:12" ht="27" hidden="1" customHeight="1" x14ac:dyDescent="0.25">
      <c r="A94" s="47">
        <v>111</v>
      </c>
      <c r="B94" s="50">
        <v>611</v>
      </c>
      <c r="C94" s="157"/>
      <c r="D94" s="157"/>
      <c r="E94" s="158"/>
      <c r="F94" s="53"/>
      <c r="G94" s="57">
        <v>462.42</v>
      </c>
      <c r="H94" s="55">
        <v>500</v>
      </c>
      <c r="I94" s="56">
        <v>500</v>
      </c>
      <c r="J94" s="57">
        <v>500</v>
      </c>
      <c r="K94" s="56">
        <v>500</v>
      </c>
      <c r="L94" s="56">
        <v>500</v>
      </c>
    </row>
    <row r="95" spans="1:12" ht="45.75" customHeight="1" x14ac:dyDescent="0.25">
      <c r="A95" s="58">
        <v>41</v>
      </c>
      <c r="B95" s="61">
        <v>620</v>
      </c>
      <c r="C95" s="159"/>
      <c r="D95" s="159" t="s">
        <v>90</v>
      </c>
      <c r="E95" s="117" t="s">
        <v>91</v>
      </c>
      <c r="F95" s="364">
        <v>26182.7</v>
      </c>
      <c r="G95" s="290">
        <v>32641.47</v>
      </c>
      <c r="H95" s="46">
        <v>34624</v>
      </c>
      <c r="I95" s="366">
        <v>37480</v>
      </c>
      <c r="J95" s="290">
        <v>32000</v>
      </c>
      <c r="K95" s="366">
        <v>37480</v>
      </c>
      <c r="L95" s="366">
        <v>37480</v>
      </c>
    </row>
    <row r="96" spans="1:12" s="11" customFormat="1" ht="12" hidden="1" customHeight="1" x14ac:dyDescent="0.25">
      <c r="A96" s="160"/>
      <c r="B96" s="161"/>
      <c r="C96" s="162">
        <v>621</v>
      </c>
      <c r="D96" s="163" t="s">
        <v>92</v>
      </c>
      <c r="E96" s="132"/>
      <c r="F96" s="69"/>
      <c r="G96" s="74">
        <v>5861.95</v>
      </c>
      <c r="H96" s="55">
        <v>5864</v>
      </c>
      <c r="I96" s="69">
        <v>6550</v>
      </c>
      <c r="J96" s="71">
        <v>5500</v>
      </c>
      <c r="K96" s="69">
        <v>6550</v>
      </c>
      <c r="L96" s="69">
        <v>6550</v>
      </c>
    </row>
    <row r="97" spans="1:12" s="11" customFormat="1" ht="12" hidden="1" customHeight="1" x14ac:dyDescent="0.25">
      <c r="A97" s="160"/>
      <c r="B97" s="161"/>
      <c r="C97" s="162">
        <v>623</v>
      </c>
      <c r="D97" s="163" t="s">
        <v>93</v>
      </c>
      <c r="E97" s="132"/>
      <c r="F97" s="69"/>
      <c r="G97" s="74">
        <v>2853.23</v>
      </c>
      <c r="H97" s="55">
        <v>2900</v>
      </c>
      <c r="I97" s="69">
        <v>3500</v>
      </c>
      <c r="J97" s="71">
        <v>3000</v>
      </c>
      <c r="K97" s="69">
        <v>3500</v>
      </c>
      <c r="L97" s="69">
        <v>3500</v>
      </c>
    </row>
    <row r="98" spans="1:12" s="11" customFormat="1" ht="12" hidden="1" customHeight="1" x14ac:dyDescent="0.25">
      <c r="A98" s="160"/>
      <c r="B98" s="161"/>
      <c r="C98" s="162">
        <v>625001</v>
      </c>
      <c r="D98" s="163" t="s">
        <v>94</v>
      </c>
      <c r="E98" s="132"/>
      <c r="F98" s="69"/>
      <c r="G98" s="74">
        <v>1130.6300000000001</v>
      </c>
      <c r="H98" s="55">
        <v>1200</v>
      </c>
      <c r="I98" s="69">
        <v>1800</v>
      </c>
      <c r="J98" s="71">
        <v>1200</v>
      </c>
      <c r="K98" s="69">
        <v>1800</v>
      </c>
      <c r="L98" s="69">
        <v>1800</v>
      </c>
    </row>
    <row r="99" spans="1:12" s="11" customFormat="1" ht="12" hidden="1" customHeight="1" x14ac:dyDescent="0.25">
      <c r="A99" s="160"/>
      <c r="B99" s="161"/>
      <c r="C99" s="162">
        <v>625002</v>
      </c>
      <c r="D99" s="163" t="s">
        <v>95</v>
      </c>
      <c r="E99" s="132"/>
      <c r="F99" s="69"/>
      <c r="G99" s="74">
        <v>12496.88</v>
      </c>
      <c r="H99" s="55">
        <v>13760</v>
      </c>
      <c r="I99" s="69">
        <v>14100</v>
      </c>
      <c r="J99" s="71">
        <v>12100</v>
      </c>
      <c r="K99" s="69">
        <v>14100</v>
      </c>
      <c r="L99" s="69">
        <v>14100</v>
      </c>
    </row>
    <row r="100" spans="1:12" s="11" customFormat="1" ht="12" hidden="1" customHeight="1" x14ac:dyDescent="0.25">
      <c r="A100" s="160"/>
      <c r="B100" s="161"/>
      <c r="C100" s="162">
        <v>625003</v>
      </c>
      <c r="D100" s="163" t="s">
        <v>96</v>
      </c>
      <c r="E100" s="132"/>
      <c r="F100" s="69"/>
      <c r="G100" s="74">
        <v>898.37</v>
      </c>
      <c r="H100" s="55">
        <v>900</v>
      </c>
      <c r="I100" s="69">
        <v>1200</v>
      </c>
      <c r="J100" s="71">
        <v>900</v>
      </c>
      <c r="K100" s="69">
        <v>1200</v>
      </c>
      <c r="L100" s="69">
        <v>1200</v>
      </c>
    </row>
    <row r="101" spans="1:12" s="11" customFormat="1" ht="12" hidden="1" customHeight="1" x14ac:dyDescent="0.25">
      <c r="A101" s="160"/>
      <c r="B101" s="74"/>
      <c r="C101" s="162">
        <v>625004</v>
      </c>
      <c r="D101" s="163" t="s">
        <v>97</v>
      </c>
      <c r="E101" s="132"/>
      <c r="F101" s="69"/>
      <c r="G101" s="74">
        <v>2507.59</v>
      </c>
      <c r="H101" s="55">
        <v>2500</v>
      </c>
      <c r="I101" s="69">
        <v>2600</v>
      </c>
      <c r="J101" s="71">
        <v>2500</v>
      </c>
      <c r="K101" s="69">
        <v>2600</v>
      </c>
      <c r="L101" s="69">
        <v>2600</v>
      </c>
    </row>
    <row r="102" spans="1:12" s="11" customFormat="1" ht="12" hidden="1" customHeight="1" x14ac:dyDescent="0.25">
      <c r="A102" s="160"/>
      <c r="B102" s="161"/>
      <c r="C102" s="162">
        <v>625005</v>
      </c>
      <c r="D102" s="163" t="s">
        <v>98</v>
      </c>
      <c r="E102" s="132"/>
      <c r="F102" s="69"/>
      <c r="G102" s="74">
        <v>768.9</v>
      </c>
      <c r="H102" s="55">
        <v>800</v>
      </c>
      <c r="I102" s="69">
        <v>1000</v>
      </c>
      <c r="J102" s="71">
        <v>800</v>
      </c>
      <c r="K102" s="69">
        <v>1000</v>
      </c>
      <c r="L102" s="69">
        <v>1000</v>
      </c>
    </row>
    <row r="103" spans="1:12" s="11" customFormat="1" ht="12" hidden="1" customHeight="1" x14ac:dyDescent="0.25">
      <c r="A103" s="160"/>
      <c r="B103" s="161"/>
      <c r="C103" s="162">
        <v>625007</v>
      </c>
      <c r="D103" s="163" t="s">
        <v>99</v>
      </c>
      <c r="E103" s="132"/>
      <c r="F103" s="69"/>
      <c r="G103" s="74">
        <v>4055.15</v>
      </c>
      <c r="H103" s="55">
        <v>4550</v>
      </c>
      <c r="I103" s="69">
        <v>4500</v>
      </c>
      <c r="J103" s="71">
        <v>4000</v>
      </c>
      <c r="K103" s="69">
        <v>4500</v>
      </c>
      <c r="L103" s="69">
        <v>4500</v>
      </c>
    </row>
    <row r="104" spans="1:12" s="11" customFormat="1" ht="12" hidden="1" customHeight="1" x14ac:dyDescent="0.25">
      <c r="A104" s="160"/>
      <c r="B104" s="161"/>
      <c r="C104" s="162">
        <v>627</v>
      </c>
      <c r="D104" s="163" t="s">
        <v>100</v>
      </c>
      <c r="E104" s="132"/>
      <c r="F104" s="69"/>
      <c r="G104" s="74">
        <v>2068.77</v>
      </c>
      <c r="H104" s="55">
        <v>2150</v>
      </c>
      <c r="I104" s="69">
        <v>2200</v>
      </c>
      <c r="J104" s="71">
        <v>2000</v>
      </c>
      <c r="K104" s="69">
        <v>2200</v>
      </c>
      <c r="L104" s="69">
        <v>2200</v>
      </c>
    </row>
    <row r="105" spans="1:12" x14ac:dyDescent="0.25">
      <c r="A105" s="58">
        <v>41</v>
      </c>
      <c r="B105" s="61">
        <v>631</v>
      </c>
      <c r="C105" s="159"/>
      <c r="D105" s="159" t="s">
        <v>101</v>
      </c>
      <c r="E105" s="117"/>
      <c r="F105" s="364">
        <v>27.64</v>
      </c>
      <c r="G105" s="290">
        <v>96.68</v>
      </c>
      <c r="H105" s="108">
        <v>300</v>
      </c>
      <c r="I105" s="108">
        <f>SUM(I106)</f>
        <v>300</v>
      </c>
      <c r="J105" s="290">
        <v>300</v>
      </c>
      <c r="K105" s="108">
        <f>SUM(K106)</f>
        <v>300</v>
      </c>
      <c r="L105" s="108">
        <f>SUM(L106)</f>
        <v>300</v>
      </c>
    </row>
    <row r="106" spans="1:12" hidden="1" x14ac:dyDescent="0.25">
      <c r="A106" s="63"/>
      <c r="B106" s="89"/>
      <c r="C106" s="163">
        <v>631001</v>
      </c>
      <c r="D106" s="163" t="s">
        <v>102</v>
      </c>
      <c r="E106" s="132"/>
      <c r="F106" s="69"/>
      <c r="G106" s="74">
        <v>96.68</v>
      </c>
      <c r="H106" s="55">
        <v>300</v>
      </c>
      <c r="I106" s="77">
        <v>300</v>
      </c>
      <c r="J106" s="74">
        <v>300</v>
      </c>
      <c r="K106" s="77">
        <v>300</v>
      </c>
      <c r="L106" s="77">
        <v>300</v>
      </c>
    </row>
    <row r="107" spans="1:12" ht="33.75" x14ac:dyDescent="0.25">
      <c r="A107" s="58">
        <v>41</v>
      </c>
      <c r="B107" s="61">
        <v>632</v>
      </c>
      <c r="C107" s="159"/>
      <c r="D107" s="159" t="s">
        <v>103</v>
      </c>
      <c r="E107" s="117" t="s">
        <v>104</v>
      </c>
      <c r="F107" s="364">
        <v>11807.9</v>
      </c>
      <c r="G107" s="290">
        <v>13312.96</v>
      </c>
      <c r="H107" s="46">
        <v>13300</v>
      </c>
      <c r="I107" s="366">
        <f>SUM(I108:I111)</f>
        <v>15900</v>
      </c>
      <c r="J107" s="290">
        <v>14400</v>
      </c>
      <c r="K107" s="366">
        <f>SUM(K108:K111)</f>
        <v>15900</v>
      </c>
      <c r="L107" s="366">
        <f>SUM(L108:L111)</f>
        <v>15900</v>
      </c>
    </row>
    <row r="108" spans="1:12" hidden="1" x14ac:dyDescent="0.25">
      <c r="A108" s="63"/>
      <c r="B108" s="89"/>
      <c r="C108" s="162">
        <v>632001</v>
      </c>
      <c r="D108" s="163" t="s">
        <v>103</v>
      </c>
      <c r="E108" s="132"/>
      <c r="F108" s="69"/>
      <c r="G108" s="74">
        <v>9087.4500000000007</v>
      </c>
      <c r="H108" s="55">
        <v>9000</v>
      </c>
      <c r="I108" s="77">
        <v>10000</v>
      </c>
      <c r="J108" s="74">
        <v>10000</v>
      </c>
      <c r="K108" s="77">
        <v>10000</v>
      </c>
      <c r="L108" s="77">
        <v>10000</v>
      </c>
    </row>
    <row r="109" spans="1:12" hidden="1" x14ac:dyDescent="0.25">
      <c r="A109" s="63"/>
      <c r="B109" s="89"/>
      <c r="C109" s="162">
        <v>632002</v>
      </c>
      <c r="D109" s="163" t="s">
        <v>105</v>
      </c>
      <c r="E109" s="132"/>
      <c r="F109" s="69"/>
      <c r="G109" s="74">
        <v>602.74</v>
      </c>
      <c r="H109" s="55">
        <v>700</v>
      </c>
      <c r="I109" s="69">
        <v>1000</v>
      </c>
      <c r="J109" s="71">
        <v>1000</v>
      </c>
      <c r="K109" s="69">
        <v>1000</v>
      </c>
      <c r="L109" s="69">
        <v>1000</v>
      </c>
    </row>
    <row r="110" spans="1:12" hidden="1" x14ac:dyDescent="0.25">
      <c r="A110" s="63"/>
      <c r="B110" s="89"/>
      <c r="C110" s="162">
        <v>632003</v>
      </c>
      <c r="D110" s="163" t="s">
        <v>106</v>
      </c>
      <c r="E110" s="132"/>
      <c r="F110" s="69"/>
      <c r="G110" s="74">
        <v>3622.77</v>
      </c>
      <c r="H110" s="70">
        <v>2300</v>
      </c>
      <c r="I110" s="77">
        <v>3400</v>
      </c>
      <c r="J110" s="74">
        <v>3400</v>
      </c>
      <c r="K110" s="77">
        <v>3400</v>
      </c>
      <c r="L110" s="77">
        <v>3400</v>
      </c>
    </row>
    <row r="111" spans="1:12" hidden="1" x14ac:dyDescent="0.25">
      <c r="A111" s="78"/>
      <c r="B111" s="81"/>
      <c r="C111" s="164">
        <v>632005</v>
      </c>
      <c r="D111" s="16" t="s">
        <v>107</v>
      </c>
      <c r="E111" s="132"/>
      <c r="F111" s="69"/>
      <c r="G111" s="74"/>
      <c r="H111" s="70">
        <v>1300</v>
      </c>
      <c r="I111" s="77">
        <v>1500</v>
      </c>
      <c r="J111" s="74">
        <v>0</v>
      </c>
      <c r="K111" s="77">
        <v>1500</v>
      </c>
      <c r="L111" s="77">
        <v>1500</v>
      </c>
    </row>
    <row r="112" spans="1:12" ht="56.25" customHeight="1" x14ac:dyDescent="0.25">
      <c r="A112" s="58">
        <v>41</v>
      </c>
      <c r="B112" s="61">
        <v>633</v>
      </c>
      <c r="C112" s="159"/>
      <c r="D112" s="159" t="s">
        <v>108</v>
      </c>
      <c r="E112" s="117" t="s">
        <v>109</v>
      </c>
      <c r="F112" s="364">
        <v>7184.8</v>
      </c>
      <c r="G112" s="290">
        <v>11879.71</v>
      </c>
      <c r="H112" s="46">
        <v>30200</v>
      </c>
      <c r="I112" s="366">
        <f>SUM(I113:I120)</f>
        <v>12400</v>
      </c>
      <c r="J112" s="290">
        <v>12450</v>
      </c>
      <c r="K112" s="366">
        <f>SUM(K113:K120)</f>
        <v>12400</v>
      </c>
      <c r="L112" s="366">
        <f>SUM(L113:L120)</f>
        <v>12400</v>
      </c>
    </row>
    <row r="113" spans="1:12" ht="12" hidden="1" customHeight="1" x14ac:dyDescent="0.25">
      <c r="A113" s="63"/>
      <c r="B113" s="89"/>
      <c r="C113" s="163">
        <v>633001</v>
      </c>
      <c r="D113" s="163" t="s">
        <v>110</v>
      </c>
      <c r="E113" s="132"/>
      <c r="F113" s="69"/>
      <c r="G113" s="74">
        <v>313.89999999999998</v>
      </c>
      <c r="H113" s="55">
        <v>300</v>
      </c>
      <c r="I113" s="69">
        <v>500</v>
      </c>
      <c r="J113" s="71">
        <v>500</v>
      </c>
      <c r="K113" s="69">
        <v>500</v>
      </c>
      <c r="L113" s="69">
        <v>500</v>
      </c>
    </row>
    <row r="114" spans="1:12" ht="12" hidden="1" customHeight="1" x14ac:dyDescent="0.25">
      <c r="A114" s="63"/>
      <c r="B114" s="89"/>
      <c r="C114" s="163">
        <v>633004</v>
      </c>
      <c r="D114" s="163" t="s">
        <v>111</v>
      </c>
      <c r="E114" s="132"/>
      <c r="F114" s="69"/>
      <c r="G114" s="74">
        <v>714.97</v>
      </c>
      <c r="H114" s="70">
        <v>1900</v>
      </c>
      <c r="I114" s="69">
        <v>1000</v>
      </c>
      <c r="J114" s="71">
        <v>800</v>
      </c>
      <c r="K114" s="69">
        <v>1000</v>
      </c>
      <c r="L114" s="69">
        <v>1000</v>
      </c>
    </row>
    <row r="115" spans="1:12" ht="12" hidden="1" customHeight="1" x14ac:dyDescent="0.25">
      <c r="A115" s="78"/>
      <c r="B115" s="81"/>
      <c r="C115" s="16">
        <v>633005</v>
      </c>
      <c r="D115" s="16" t="s">
        <v>112</v>
      </c>
      <c r="E115" s="132"/>
      <c r="F115" s="69"/>
      <c r="G115" s="74"/>
      <c r="H115" s="70">
        <v>1200</v>
      </c>
      <c r="I115" s="69">
        <v>0</v>
      </c>
      <c r="J115" s="71"/>
      <c r="K115" s="69">
        <v>0</v>
      </c>
      <c r="L115" s="69">
        <v>0</v>
      </c>
    </row>
    <row r="116" spans="1:12" ht="12" hidden="1" customHeight="1" x14ac:dyDescent="0.25">
      <c r="A116" s="63"/>
      <c r="B116" s="89"/>
      <c r="C116" s="163">
        <v>633006</v>
      </c>
      <c r="D116" s="163" t="s">
        <v>113</v>
      </c>
      <c r="E116" s="132"/>
      <c r="F116" s="69"/>
      <c r="G116" s="74">
        <v>5815.42</v>
      </c>
      <c r="H116" s="70">
        <v>9000</v>
      </c>
      <c r="I116" s="69">
        <v>8000</v>
      </c>
      <c r="J116" s="71">
        <v>5850</v>
      </c>
      <c r="K116" s="69">
        <v>8000</v>
      </c>
      <c r="L116" s="69">
        <v>8000</v>
      </c>
    </row>
    <row r="117" spans="1:12" ht="12" hidden="1" customHeight="1" x14ac:dyDescent="0.25">
      <c r="A117" s="63"/>
      <c r="B117" s="89"/>
      <c r="C117" s="163">
        <v>633009</v>
      </c>
      <c r="D117" s="163" t="s">
        <v>114</v>
      </c>
      <c r="E117" s="132"/>
      <c r="F117" s="69"/>
      <c r="G117" s="74">
        <v>1954.6</v>
      </c>
      <c r="H117" s="70">
        <v>14800</v>
      </c>
      <c r="I117" s="69">
        <v>1000</v>
      </c>
      <c r="J117" s="71">
        <v>2100</v>
      </c>
      <c r="K117" s="69">
        <v>1000</v>
      </c>
      <c r="L117" s="69">
        <v>1000</v>
      </c>
    </row>
    <row r="118" spans="1:12" ht="12" hidden="1" customHeight="1" x14ac:dyDescent="0.25">
      <c r="A118" s="63"/>
      <c r="B118" s="89"/>
      <c r="C118" s="163">
        <v>633013</v>
      </c>
      <c r="D118" s="163" t="s">
        <v>115</v>
      </c>
      <c r="E118" s="132"/>
      <c r="F118" s="69"/>
      <c r="G118" s="74">
        <v>1800.44</v>
      </c>
      <c r="H118" s="55">
        <v>1700</v>
      </c>
      <c r="I118" s="69">
        <v>200</v>
      </c>
      <c r="J118" s="71">
        <v>2000</v>
      </c>
      <c r="K118" s="69">
        <v>200</v>
      </c>
      <c r="L118" s="69">
        <v>200</v>
      </c>
    </row>
    <row r="119" spans="1:12" ht="12" hidden="1" customHeight="1" x14ac:dyDescent="0.25">
      <c r="A119" s="63"/>
      <c r="B119" s="89"/>
      <c r="C119" s="163">
        <v>633015</v>
      </c>
      <c r="D119" s="163" t="s">
        <v>116</v>
      </c>
      <c r="E119" s="132"/>
      <c r="F119" s="69"/>
      <c r="G119" s="74">
        <v>112.45</v>
      </c>
      <c r="H119" s="70">
        <v>200</v>
      </c>
      <c r="I119" s="69">
        <v>200</v>
      </c>
      <c r="J119" s="71">
        <v>200</v>
      </c>
      <c r="K119" s="69">
        <v>200</v>
      </c>
      <c r="L119" s="69">
        <v>200</v>
      </c>
    </row>
    <row r="120" spans="1:12" ht="12" hidden="1" customHeight="1" x14ac:dyDescent="0.25">
      <c r="A120" s="63"/>
      <c r="B120" s="89"/>
      <c r="C120" s="163">
        <v>633016</v>
      </c>
      <c r="D120" s="163" t="s">
        <v>117</v>
      </c>
      <c r="E120" s="132"/>
      <c r="F120" s="69"/>
      <c r="G120" s="74">
        <v>1167.93</v>
      </c>
      <c r="H120" s="70">
        <v>1100</v>
      </c>
      <c r="I120" s="69">
        <v>1500</v>
      </c>
      <c r="J120" s="71">
        <v>1000</v>
      </c>
      <c r="K120" s="69">
        <v>1500</v>
      </c>
      <c r="L120" s="69">
        <v>1500</v>
      </c>
    </row>
    <row r="121" spans="1:12" ht="45" x14ac:dyDescent="0.25">
      <c r="A121" s="58">
        <v>41</v>
      </c>
      <c r="B121" s="61">
        <v>634</v>
      </c>
      <c r="C121" s="159"/>
      <c r="D121" s="159" t="s">
        <v>118</v>
      </c>
      <c r="E121" s="117" t="s">
        <v>119</v>
      </c>
      <c r="F121" s="364">
        <v>2246.7800000000002</v>
      </c>
      <c r="G121" s="290">
        <v>1113.56</v>
      </c>
      <c r="H121" s="46">
        <v>1300</v>
      </c>
      <c r="I121" s="366">
        <f>SUM(I122:I125)</f>
        <v>1850</v>
      </c>
      <c r="J121" s="290">
        <v>1750</v>
      </c>
      <c r="K121" s="366">
        <f>SUM(K122:K125)</f>
        <v>1850</v>
      </c>
      <c r="L121" s="366">
        <f>SUM(L122:L125)</f>
        <v>1850</v>
      </c>
    </row>
    <row r="122" spans="1:12" hidden="1" x14ac:dyDescent="0.25">
      <c r="A122" s="160"/>
      <c r="B122" s="161"/>
      <c r="C122" s="162">
        <v>634001</v>
      </c>
      <c r="D122" s="163" t="s">
        <v>120</v>
      </c>
      <c r="E122" s="132"/>
      <c r="F122" s="69"/>
      <c r="G122" s="74">
        <v>792.62</v>
      </c>
      <c r="H122" s="55">
        <v>900</v>
      </c>
      <c r="I122" s="77">
        <v>1000</v>
      </c>
      <c r="J122" s="74">
        <v>1200</v>
      </c>
      <c r="K122" s="77">
        <v>1000</v>
      </c>
      <c r="L122" s="77">
        <v>1000</v>
      </c>
    </row>
    <row r="123" spans="1:12" hidden="1" x14ac:dyDescent="0.25">
      <c r="A123" s="160"/>
      <c r="B123" s="161"/>
      <c r="C123" s="162">
        <v>634002</v>
      </c>
      <c r="D123" s="163" t="s">
        <v>121</v>
      </c>
      <c r="E123" s="132"/>
      <c r="F123" s="69"/>
      <c r="G123" s="74">
        <v>0</v>
      </c>
      <c r="H123" s="55">
        <v>50</v>
      </c>
      <c r="I123" s="77">
        <v>500</v>
      </c>
      <c r="J123" s="74">
        <v>200</v>
      </c>
      <c r="K123" s="77">
        <v>500</v>
      </c>
      <c r="L123" s="77">
        <v>500</v>
      </c>
    </row>
    <row r="124" spans="1:12" hidden="1" x14ac:dyDescent="0.25">
      <c r="A124" s="160"/>
      <c r="B124" s="161"/>
      <c r="C124" s="162">
        <v>634003</v>
      </c>
      <c r="D124" s="163" t="s">
        <v>122</v>
      </c>
      <c r="E124" s="132"/>
      <c r="F124" s="69"/>
      <c r="G124" s="74">
        <v>270.94</v>
      </c>
      <c r="H124" s="55">
        <v>300</v>
      </c>
      <c r="I124" s="77">
        <v>300</v>
      </c>
      <c r="J124" s="74">
        <v>300</v>
      </c>
      <c r="K124" s="77">
        <v>300</v>
      </c>
      <c r="L124" s="77">
        <v>300</v>
      </c>
    </row>
    <row r="125" spans="1:12" hidden="1" x14ac:dyDescent="0.25">
      <c r="A125" s="160"/>
      <c r="B125" s="161"/>
      <c r="C125" s="162">
        <v>634005</v>
      </c>
      <c r="D125" s="163" t="s">
        <v>123</v>
      </c>
      <c r="E125" s="132"/>
      <c r="F125" s="69"/>
      <c r="G125" s="74">
        <v>50</v>
      </c>
      <c r="H125" s="55">
        <v>50</v>
      </c>
      <c r="I125" s="77">
        <v>50</v>
      </c>
      <c r="J125" s="74">
        <v>50</v>
      </c>
      <c r="K125" s="77">
        <v>50</v>
      </c>
      <c r="L125" s="77">
        <v>50</v>
      </c>
    </row>
    <row r="126" spans="1:12" ht="24" customHeight="1" x14ac:dyDescent="0.25">
      <c r="A126" s="58">
        <v>41</v>
      </c>
      <c r="B126" s="61">
        <v>635</v>
      </c>
      <c r="C126" s="159"/>
      <c r="D126" s="159" t="s">
        <v>124</v>
      </c>
      <c r="E126" s="117" t="s">
        <v>125</v>
      </c>
      <c r="F126" s="364">
        <v>2115.08</v>
      </c>
      <c r="G126" s="290">
        <v>830</v>
      </c>
      <c r="H126" s="46">
        <v>5600</v>
      </c>
      <c r="I126" s="366">
        <f>SUM(I127:I129)</f>
        <v>3100</v>
      </c>
      <c r="J126" s="290">
        <v>1200</v>
      </c>
      <c r="K126" s="366">
        <f>SUM(K127:K129)</f>
        <v>3100</v>
      </c>
      <c r="L126" s="366">
        <f>SUM(L127:L129)</f>
        <v>3100</v>
      </c>
    </row>
    <row r="127" spans="1:12" ht="12" hidden="1" customHeight="1" x14ac:dyDescent="0.25">
      <c r="A127" s="63"/>
      <c r="B127" s="89"/>
      <c r="C127" s="162">
        <v>635002</v>
      </c>
      <c r="D127" s="163" t="s">
        <v>126</v>
      </c>
      <c r="E127" s="132"/>
      <c r="F127" s="69"/>
      <c r="G127" s="74">
        <v>105</v>
      </c>
      <c r="H127" s="70">
        <v>100</v>
      </c>
      <c r="I127" s="69">
        <v>100</v>
      </c>
      <c r="J127" s="71">
        <v>100</v>
      </c>
      <c r="K127" s="69">
        <v>100</v>
      </c>
      <c r="L127" s="69">
        <v>100</v>
      </c>
    </row>
    <row r="128" spans="1:12" ht="12" hidden="1" customHeight="1" x14ac:dyDescent="0.25">
      <c r="A128" s="63"/>
      <c r="B128" s="89"/>
      <c r="C128" s="162">
        <v>635004</v>
      </c>
      <c r="D128" s="163" t="s">
        <v>127</v>
      </c>
      <c r="E128" s="132"/>
      <c r="F128" s="69"/>
      <c r="G128" s="74">
        <v>365</v>
      </c>
      <c r="H128" s="70">
        <v>1700</v>
      </c>
      <c r="I128" s="69">
        <v>1000</v>
      </c>
      <c r="J128" s="71">
        <v>300</v>
      </c>
      <c r="K128" s="69">
        <v>1000</v>
      </c>
      <c r="L128" s="69">
        <v>1000</v>
      </c>
    </row>
    <row r="129" spans="1:12" ht="12" hidden="1" customHeight="1" x14ac:dyDescent="0.25">
      <c r="A129" s="63"/>
      <c r="B129" s="89"/>
      <c r="C129" s="162">
        <v>635006</v>
      </c>
      <c r="D129" s="163" t="s">
        <v>128</v>
      </c>
      <c r="E129" s="132"/>
      <c r="F129" s="69"/>
      <c r="G129" s="74">
        <v>360</v>
      </c>
      <c r="H129" s="70">
        <v>3800</v>
      </c>
      <c r="I129" s="69">
        <v>2000</v>
      </c>
      <c r="J129" s="71">
        <v>800</v>
      </c>
      <c r="K129" s="69">
        <v>2000</v>
      </c>
      <c r="L129" s="69">
        <v>2000</v>
      </c>
    </row>
    <row r="130" spans="1:12" ht="53.25" customHeight="1" x14ac:dyDescent="0.25">
      <c r="A130" s="58">
        <v>41</v>
      </c>
      <c r="B130" s="61">
        <v>637</v>
      </c>
      <c r="C130" s="159"/>
      <c r="D130" s="159" t="s">
        <v>129</v>
      </c>
      <c r="E130" s="117" t="s">
        <v>130</v>
      </c>
      <c r="F130" s="364">
        <v>31732.76</v>
      </c>
      <c r="G130" s="290">
        <v>25629.21</v>
      </c>
      <c r="H130" s="46">
        <v>26200</v>
      </c>
      <c r="I130" s="364">
        <f>SUM(I131:I142)</f>
        <v>27600</v>
      </c>
      <c r="J130" s="46">
        <v>25460</v>
      </c>
      <c r="K130" s="364">
        <f>SUM(K131:K142)</f>
        <v>27600</v>
      </c>
      <c r="L130" s="364">
        <f>SUM(L131:L142)</f>
        <v>27600</v>
      </c>
    </row>
    <row r="131" spans="1:12" s="11" customFormat="1" ht="12" hidden="1" customHeight="1" x14ac:dyDescent="0.25">
      <c r="A131" s="160"/>
      <c r="B131" s="161"/>
      <c r="C131" s="162">
        <v>637001</v>
      </c>
      <c r="D131" s="163" t="s">
        <v>131</v>
      </c>
      <c r="E131" s="132"/>
      <c r="F131" s="69"/>
      <c r="G131" s="74">
        <v>941</v>
      </c>
      <c r="H131" s="70">
        <v>900</v>
      </c>
      <c r="I131" s="69">
        <v>900</v>
      </c>
      <c r="J131" s="71">
        <v>900</v>
      </c>
      <c r="K131" s="69">
        <v>900</v>
      </c>
      <c r="L131" s="69">
        <v>900</v>
      </c>
    </row>
    <row r="132" spans="1:12" s="11" customFormat="1" ht="12" hidden="1" customHeight="1" x14ac:dyDescent="0.25">
      <c r="A132" s="160"/>
      <c r="B132" s="161"/>
      <c r="C132" s="162">
        <v>637004</v>
      </c>
      <c r="D132" s="163" t="s">
        <v>132</v>
      </c>
      <c r="E132" s="132"/>
      <c r="F132" s="69"/>
      <c r="G132" s="74">
        <v>4151.16</v>
      </c>
      <c r="H132" s="70">
        <v>4000</v>
      </c>
      <c r="I132" s="72">
        <v>4200</v>
      </c>
      <c r="J132" s="71">
        <v>4200</v>
      </c>
      <c r="K132" s="72">
        <v>4200</v>
      </c>
      <c r="L132" s="72">
        <v>4200</v>
      </c>
    </row>
    <row r="133" spans="1:12" s="11" customFormat="1" ht="12" hidden="1" customHeight="1" x14ac:dyDescent="0.25">
      <c r="A133" s="160"/>
      <c r="B133" s="161"/>
      <c r="C133" s="162">
        <v>637005</v>
      </c>
      <c r="D133" s="163" t="s">
        <v>133</v>
      </c>
      <c r="E133" s="132"/>
      <c r="F133" s="69"/>
      <c r="G133" s="74">
        <v>7915.44</v>
      </c>
      <c r="H133" s="70">
        <v>8500</v>
      </c>
      <c r="I133" s="72">
        <v>7700</v>
      </c>
      <c r="J133" s="71">
        <v>7700</v>
      </c>
      <c r="K133" s="72">
        <v>7700</v>
      </c>
      <c r="L133" s="72">
        <v>7700</v>
      </c>
    </row>
    <row r="134" spans="1:12" s="11" customFormat="1" ht="12" hidden="1" customHeight="1" x14ac:dyDescent="0.25">
      <c r="A134" s="160"/>
      <c r="B134" s="161"/>
      <c r="C134" s="162">
        <v>637011</v>
      </c>
      <c r="D134" s="163" t="s">
        <v>134</v>
      </c>
      <c r="E134" s="132"/>
      <c r="F134" s="69"/>
      <c r="G134" s="74">
        <v>55.6</v>
      </c>
      <c r="H134" s="70">
        <v>50</v>
      </c>
      <c r="I134" s="69">
        <v>100</v>
      </c>
      <c r="J134" s="71">
        <v>100</v>
      </c>
      <c r="K134" s="69">
        <v>100</v>
      </c>
      <c r="L134" s="69">
        <v>100</v>
      </c>
    </row>
    <row r="135" spans="1:12" s="11" customFormat="1" ht="12" hidden="1" customHeight="1" x14ac:dyDescent="0.25">
      <c r="A135" s="160"/>
      <c r="B135" s="161"/>
      <c r="C135" s="162">
        <v>637012</v>
      </c>
      <c r="D135" s="163" t="s">
        <v>135</v>
      </c>
      <c r="E135" s="132"/>
      <c r="F135" s="69"/>
      <c r="G135" s="74">
        <v>1102.06</v>
      </c>
      <c r="H135" s="70">
        <v>2000</v>
      </c>
      <c r="I135" s="72">
        <v>1600</v>
      </c>
      <c r="J135" s="71">
        <v>910</v>
      </c>
      <c r="K135" s="72">
        <v>1600</v>
      </c>
      <c r="L135" s="72">
        <v>1600</v>
      </c>
    </row>
    <row r="136" spans="1:12" s="11" customFormat="1" ht="12" hidden="1" customHeight="1" x14ac:dyDescent="0.25">
      <c r="A136" s="160"/>
      <c r="B136" s="161"/>
      <c r="C136" s="162">
        <v>637014</v>
      </c>
      <c r="D136" s="163" t="s">
        <v>136</v>
      </c>
      <c r="E136" s="132"/>
      <c r="F136" s="69"/>
      <c r="G136" s="74">
        <v>4950.9399999999996</v>
      </c>
      <c r="H136" s="70">
        <v>6000</v>
      </c>
      <c r="I136" s="72">
        <v>6000</v>
      </c>
      <c r="J136" s="71">
        <v>4500</v>
      </c>
      <c r="K136" s="72">
        <v>6000</v>
      </c>
      <c r="L136" s="72">
        <v>6000</v>
      </c>
    </row>
    <row r="137" spans="1:12" s="11" customFormat="1" ht="12" hidden="1" customHeight="1" x14ac:dyDescent="0.25">
      <c r="A137" s="160"/>
      <c r="B137" s="161"/>
      <c r="C137" s="162">
        <v>637015</v>
      </c>
      <c r="D137" s="163" t="s">
        <v>90</v>
      </c>
      <c r="E137" s="132"/>
      <c r="F137" s="69"/>
      <c r="G137" s="74">
        <v>1417.76</v>
      </c>
      <c r="H137" s="70">
        <v>1500</v>
      </c>
      <c r="I137" s="69">
        <v>1800</v>
      </c>
      <c r="J137" s="71">
        <v>1800</v>
      </c>
      <c r="K137" s="69">
        <v>1800</v>
      </c>
      <c r="L137" s="69">
        <v>1800</v>
      </c>
    </row>
    <row r="138" spans="1:12" s="11" customFormat="1" ht="12" hidden="1" customHeight="1" x14ac:dyDescent="0.25">
      <c r="A138" s="160"/>
      <c r="B138" s="161"/>
      <c r="C138" s="162">
        <v>637016</v>
      </c>
      <c r="D138" s="163" t="s">
        <v>137</v>
      </c>
      <c r="E138" s="132"/>
      <c r="F138" s="69"/>
      <c r="G138" s="74">
        <v>943.02</v>
      </c>
      <c r="H138" s="70">
        <v>900</v>
      </c>
      <c r="I138" s="69">
        <v>1200</v>
      </c>
      <c r="J138" s="71">
        <v>1200</v>
      </c>
      <c r="K138" s="69">
        <v>1200</v>
      </c>
      <c r="L138" s="69">
        <v>1200</v>
      </c>
    </row>
    <row r="139" spans="1:12" s="11" customFormat="1" ht="12" hidden="1" customHeight="1" x14ac:dyDescent="0.25">
      <c r="A139" s="160"/>
      <c r="B139" s="161"/>
      <c r="C139" s="162">
        <v>637018</v>
      </c>
      <c r="D139" s="163" t="s">
        <v>138</v>
      </c>
      <c r="E139" s="132" t="s">
        <v>139</v>
      </c>
      <c r="F139" s="69"/>
      <c r="G139" s="74">
        <v>1299.46</v>
      </c>
      <c r="H139" s="70">
        <v>0</v>
      </c>
      <c r="I139" s="69">
        <v>1100</v>
      </c>
      <c r="J139" s="71">
        <v>1100</v>
      </c>
      <c r="K139" s="69">
        <v>1100</v>
      </c>
      <c r="L139" s="69">
        <v>1100</v>
      </c>
    </row>
    <row r="140" spans="1:12" s="11" customFormat="1" ht="12" hidden="1" customHeight="1" x14ac:dyDescent="0.25">
      <c r="A140" s="165"/>
      <c r="B140" s="166"/>
      <c r="C140" s="164">
        <v>637026</v>
      </c>
      <c r="D140" s="16" t="s">
        <v>140</v>
      </c>
      <c r="E140" s="132"/>
      <c r="F140" s="69"/>
      <c r="G140" s="74">
        <v>770</v>
      </c>
      <c r="H140" s="70">
        <v>700</v>
      </c>
      <c r="I140" s="69">
        <v>700</v>
      </c>
      <c r="J140" s="71">
        <v>700</v>
      </c>
      <c r="K140" s="69">
        <v>700</v>
      </c>
      <c r="L140" s="69">
        <v>700</v>
      </c>
    </row>
    <row r="141" spans="1:12" s="11" customFormat="1" ht="12" hidden="1" customHeight="1" x14ac:dyDescent="0.25">
      <c r="A141" s="160"/>
      <c r="B141" s="161"/>
      <c r="C141" s="162">
        <v>637027</v>
      </c>
      <c r="D141" s="163" t="s">
        <v>141</v>
      </c>
      <c r="E141" s="132"/>
      <c r="F141" s="69"/>
      <c r="G141" s="74">
        <v>2082.77</v>
      </c>
      <c r="H141" s="70">
        <v>1650</v>
      </c>
      <c r="I141" s="69">
        <v>2300</v>
      </c>
      <c r="J141" s="71">
        <v>2350</v>
      </c>
      <c r="K141" s="69">
        <v>2300</v>
      </c>
      <c r="L141" s="69">
        <v>2300</v>
      </c>
    </row>
    <row r="142" spans="1:12" s="11" customFormat="1" ht="12" hidden="1" customHeight="1" x14ac:dyDescent="0.25">
      <c r="A142" s="160"/>
      <c r="B142" s="161"/>
      <c r="C142" s="162">
        <v>637035</v>
      </c>
      <c r="D142" s="163" t="s">
        <v>287</v>
      </c>
      <c r="E142" s="132"/>
      <c r="F142" s="69"/>
      <c r="G142" s="74"/>
      <c r="H142" s="70"/>
      <c r="I142" s="72">
        <v>0</v>
      </c>
      <c r="J142" s="71"/>
      <c r="K142" s="72">
        <v>0</v>
      </c>
      <c r="L142" s="72">
        <v>0</v>
      </c>
    </row>
    <row r="143" spans="1:12" ht="22.5" x14ac:dyDescent="0.25">
      <c r="A143" s="58">
        <v>41</v>
      </c>
      <c r="B143" s="61">
        <v>641</v>
      </c>
      <c r="C143" s="159"/>
      <c r="D143" s="159" t="s">
        <v>142</v>
      </c>
      <c r="E143" s="117" t="s">
        <v>143</v>
      </c>
      <c r="F143" s="364">
        <v>7398.05</v>
      </c>
      <c r="G143" s="290">
        <v>13463.1</v>
      </c>
      <c r="H143" s="46">
        <v>10000</v>
      </c>
      <c r="I143" s="364">
        <f>SUM(I144)</f>
        <v>10000</v>
      </c>
      <c r="J143" s="46">
        <v>10000</v>
      </c>
      <c r="K143" s="364">
        <f>SUM(K144)</f>
        <v>10000</v>
      </c>
      <c r="L143" s="364">
        <f>SUM(L144)</f>
        <v>10000</v>
      </c>
    </row>
    <row r="144" spans="1:12" hidden="1" x14ac:dyDescent="0.25">
      <c r="A144" s="167"/>
      <c r="B144" s="168"/>
      <c r="C144" s="169">
        <v>641009</v>
      </c>
      <c r="D144" s="170" t="s">
        <v>144</v>
      </c>
      <c r="E144" s="137"/>
      <c r="F144" s="139"/>
      <c r="G144" s="138">
        <v>13463.1</v>
      </c>
      <c r="H144" s="70">
        <v>0</v>
      </c>
      <c r="I144" s="140">
        <v>10000</v>
      </c>
      <c r="J144" s="138"/>
      <c r="K144" s="140">
        <v>10000</v>
      </c>
      <c r="L144" s="140">
        <v>10000</v>
      </c>
    </row>
    <row r="145" spans="1:12" ht="34.5" thickBot="1" x14ac:dyDescent="0.3">
      <c r="A145" s="58">
        <v>41</v>
      </c>
      <c r="B145" s="61">
        <v>642</v>
      </c>
      <c r="C145" s="159"/>
      <c r="D145" s="159" t="s">
        <v>145</v>
      </c>
      <c r="E145" s="117" t="s">
        <v>146</v>
      </c>
      <c r="F145" s="364">
        <v>2163.4299999999998</v>
      </c>
      <c r="G145" s="290">
        <v>6662.62</v>
      </c>
      <c r="H145" s="46">
        <v>2560</v>
      </c>
      <c r="I145" s="366">
        <f>SUM(I146:I149)</f>
        <v>2580</v>
      </c>
      <c r="J145" s="290">
        <v>2560</v>
      </c>
      <c r="K145" s="366">
        <f>SUM(K146:K149)</f>
        <v>2580</v>
      </c>
      <c r="L145" s="366">
        <f>SUM(L146:L149)</f>
        <v>2580</v>
      </c>
    </row>
    <row r="146" spans="1:12" ht="13.5" hidden="1" thickBot="1" x14ac:dyDescent="0.3">
      <c r="A146" s="171"/>
      <c r="B146" s="172"/>
      <c r="C146" s="173">
        <v>642002</v>
      </c>
      <c r="D146" s="174" t="s">
        <v>147</v>
      </c>
      <c r="E146" s="112"/>
      <c r="F146" s="175"/>
      <c r="G146" s="113">
        <v>2549.62</v>
      </c>
      <c r="H146" s="55">
        <v>2000</v>
      </c>
      <c r="I146" s="175">
        <v>2000</v>
      </c>
      <c r="J146" s="177">
        <v>2000</v>
      </c>
      <c r="K146" s="175">
        <v>2000</v>
      </c>
      <c r="L146" s="175">
        <v>2000</v>
      </c>
    </row>
    <row r="147" spans="1:12" ht="13.5" hidden="1" thickBot="1" x14ac:dyDescent="0.3">
      <c r="A147" s="167"/>
      <c r="B147" s="168"/>
      <c r="C147" s="169">
        <v>642011</v>
      </c>
      <c r="D147" s="170" t="s">
        <v>148</v>
      </c>
      <c r="E147" s="137"/>
      <c r="F147" s="139"/>
      <c r="G147" s="138">
        <v>40</v>
      </c>
      <c r="H147" s="70">
        <v>40</v>
      </c>
      <c r="I147" s="139">
        <v>60</v>
      </c>
      <c r="J147" s="178">
        <v>40</v>
      </c>
      <c r="K147" s="139">
        <v>60</v>
      </c>
      <c r="L147" s="139">
        <v>60</v>
      </c>
    </row>
    <row r="148" spans="1:12" ht="13.5" hidden="1" thickBot="1" x14ac:dyDescent="0.3">
      <c r="A148" s="167"/>
      <c r="B148" s="168"/>
      <c r="C148" s="169">
        <v>642012</v>
      </c>
      <c r="D148" s="170" t="s">
        <v>149</v>
      </c>
      <c r="E148" s="137"/>
      <c r="F148" s="139"/>
      <c r="G148" s="138">
        <v>3873</v>
      </c>
      <c r="H148" s="70">
        <v>0</v>
      </c>
      <c r="I148" s="139">
        <v>0</v>
      </c>
      <c r="J148" s="178">
        <v>0</v>
      </c>
      <c r="K148" s="139">
        <v>0</v>
      </c>
      <c r="L148" s="139">
        <v>0</v>
      </c>
    </row>
    <row r="149" spans="1:12" ht="13.5" hidden="1" thickBot="1" x14ac:dyDescent="0.3">
      <c r="A149" s="179"/>
      <c r="B149" s="180"/>
      <c r="C149" s="181">
        <v>642200</v>
      </c>
      <c r="D149" s="182" t="s">
        <v>150</v>
      </c>
      <c r="E149" s="122"/>
      <c r="F149" s="94"/>
      <c r="G149" s="97">
        <v>200</v>
      </c>
      <c r="H149" s="95">
        <v>520</v>
      </c>
      <c r="I149" s="94">
        <v>520</v>
      </c>
      <c r="J149" s="183">
        <v>520</v>
      </c>
      <c r="K149" s="94">
        <v>520</v>
      </c>
      <c r="L149" s="94">
        <v>520</v>
      </c>
    </row>
    <row r="150" spans="1:12" ht="19.5" customHeight="1" thickTop="1" x14ac:dyDescent="0.25">
      <c r="A150" s="98"/>
      <c r="B150" s="101"/>
      <c r="C150" s="184"/>
      <c r="D150" s="184"/>
      <c r="E150" s="124"/>
      <c r="F150" s="381">
        <f t="shared" ref="F150:J150" si="11">F92+F95+F105+F107+F112+F121+F126+F130+F143+F145</f>
        <v>162487.15999999997</v>
      </c>
      <c r="G150" s="382">
        <f t="shared" si="11"/>
        <v>181470.55</v>
      </c>
      <c r="H150" s="385">
        <v>213884</v>
      </c>
      <c r="I150" s="383">
        <f>I92+I95+I105+I107+I112+I121+I126+I130+I143+I145</f>
        <v>208345</v>
      </c>
      <c r="J150" s="386">
        <f t="shared" si="11"/>
        <v>178420</v>
      </c>
      <c r="K150" s="383">
        <f>K92+K95+K105+K107+K112+K121+K126+K130+K143+K145</f>
        <v>208345</v>
      </c>
      <c r="L150" s="383">
        <f>L92+L95+L105+L107+L112+L121+L126+L130+L143+L145</f>
        <v>208345</v>
      </c>
    </row>
    <row r="151" spans="1:12" x14ac:dyDescent="0.25">
      <c r="A151" s="17"/>
      <c r="B151" s="17"/>
      <c r="C151" s="17"/>
      <c r="D151" s="17"/>
      <c r="E151" s="21"/>
      <c r="F151" s="353"/>
      <c r="G151" s="353"/>
      <c r="H151" s="353"/>
      <c r="I151" s="353"/>
      <c r="J151" s="353"/>
      <c r="K151" s="353"/>
      <c r="L151" s="353"/>
    </row>
    <row r="152" spans="1:12" s="4" customFormat="1" ht="15" customHeight="1" x14ac:dyDescent="0.25">
      <c r="A152" s="457" t="s">
        <v>18</v>
      </c>
      <c r="B152" s="459" t="s">
        <v>19</v>
      </c>
      <c r="C152" s="436"/>
      <c r="D152" s="459" t="s">
        <v>20</v>
      </c>
      <c r="E152" s="489" t="s">
        <v>21</v>
      </c>
      <c r="F152" s="465" t="s">
        <v>1</v>
      </c>
      <c r="G152" s="466"/>
      <c r="H152" s="479" t="s">
        <v>2</v>
      </c>
      <c r="I152" s="479"/>
      <c r="J152" s="479"/>
      <c r="K152" s="480"/>
      <c r="L152" s="481"/>
    </row>
    <row r="153" spans="1:12" s="4" customFormat="1" x14ac:dyDescent="0.25">
      <c r="A153" s="458"/>
      <c r="B153" s="460"/>
      <c r="C153" s="437"/>
      <c r="D153" s="460"/>
      <c r="E153" s="490"/>
      <c r="F153" s="355">
        <v>2017</v>
      </c>
      <c r="G153" s="359">
        <v>2018</v>
      </c>
      <c r="H153" s="372">
        <v>2019</v>
      </c>
      <c r="I153" s="358">
        <v>2020</v>
      </c>
      <c r="J153" s="359">
        <v>2021</v>
      </c>
      <c r="K153" s="358">
        <v>2020</v>
      </c>
      <c r="L153" s="358">
        <v>2020</v>
      </c>
    </row>
    <row r="154" spans="1:12" x14ac:dyDescent="0.25">
      <c r="A154" s="185" t="s">
        <v>151</v>
      </c>
      <c r="B154" s="186" t="s">
        <v>152</v>
      </c>
      <c r="C154" s="186"/>
      <c r="D154" s="187"/>
      <c r="E154" s="21"/>
      <c r="F154" s="353"/>
      <c r="G154" s="353"/>
      <c r="H154" s="353"/>
      <c r="I154" s="353"/>
      <c r="J154" s="353"/>
      <c r="K154" s="353"/>
      <c r="L154" s="353"/>
    </row>
    <row r="155" spans="1:12" ht="22.5" x14ac:dyDescent="0.25">
      <c r="A155" s="125">
        <v>111</v>
      </c>
      <c r="B155" s="127">
        <v>611</v>
      </c>
      <c r="C155" s="188"/>
      <c r="D155" s="189" t="s">
        <v>88</v>
      </c>
      <c r="E155" s="129" t="s">
        <v>89</v>
      </c>
      <c r="F155" s="378">
        <v>995.91</v>
      </c>
      <c r="G155" s="379">
        <v>1218.8699999999999</v>
      </c>
      <c r="H155" s="387">
        <v>1500</v>
      </c>
      <c r="I155" s="380">
        <v>800</v>
      </c>
      <c r="J155" s="379">
        <v>1500</v>
      </c>
      <c r="K155" s="380">
        <v>800</v>
      </c>
      <c r="L155" s="380">
        <v>800</v>
      </c>
    </row>
    <row r="156" spans="1:12" ht="48.75" customHeight="1" x14ac:dyDescent="0.25">
      <c r="A156" s="58">
        <v>111</v>
      </c>
      <c r="B156" s="60">
        <v>620</v>
      </c>
      <c r="C156" s="190"/>
      <c r="D156" s="191" t="s">
        <v>90</v>
      </c>
      <c r="E156" s="117" t="s">
        <v>153</v>
      </c>
      <c r="F156" s="364"/>
      <c r="G156" s="290">
        <v>0</v>
      </c>
      <c r="H156" s="46">
        <v>200</v>
      </c>
      <c r="I156" s="366">
        <v>280</v>
      </c>
      <c r="J156" s="290">
        <v>200</v>
      </c>
      <c r="K156" s="366">
        <v>280</v>
      </c>
      <c r="L156" s="366">
        <v>280</v>
      </c>
    </row>
    <row r="157" spans="1:12" s="11" customFormat="1" ht="12" hidden="1" customHeight="1" x14ac:dyDescent="0.25">
      <c r="A157" s="160"/>
      <c r="B157" s="130"/>
      <c r="C157" s="192">
        <v>621</v>
      </c>
      <c r="D157" s="193" t="s">
        <v>92</v>
      </c>
      <c r="E157" s="132"/>
      <c r="F157" s="69"/>
      <c r="G157" s="74"/>
      <c r="H157" s="55">
        <v>60</v>
      </c>
      <c r="I157" s="69">
        <v>60</v>
      </c>
      <c r="J157" s="71">
        <v>60</v>
      </c>
      <c r="K157" s="69">
        <v>60</v>
      </c>
      <c r="L157" s="69">
        <v>60</v>
      </c>
    </row>
    <row r="158" spans="1:12" s="11" customFormat="1" ht="12" hidden="1" customHeight="1" x14ac:dyDescent="0.25">
      <c r="A158" s="160"/>
      <c r="B158" s="130"/>
      <c r="C158" s="192">
        <v>625001</v>
      </c>
      <c r="D158" s="193" t="s">
        <v>94</v>
      </c>
      <c r="E158" s="132"/>
      <c r="F158" s="69"/>
      <c r="G158" s="74"/>
      <c r="H158" s="70">
        <v>10</v>
      </c>
      <c r="I158" s="69">
        <v>10</v>
      </c>
      <c r="J158" s="71">
        <v>10</v>
      </c>
      <c r="K158" s="69">
        <v>10</v>
      </c>
      <c r="L158" s="69">
        <v>10</v>
      </c>
    </row>
    <row r="159" spans="1:12" s="11" customFormat="1" ht="12" hidden="1" customHeight="1" x14ac:dyDescent="0.25">
      <c r="A159" s="160"/>
      <c r="B159" s="130"/>
      <c r="C159" s="192">
        <v>625002</v>
      </c>
      <c r="D159" s="193" t="s">
        <v>95</v>
      </c>
      <c r="E159" s="132"/>
      <c r="F159" s="69"/>
      <c r="G159" s="74"/>
      <c r="H159" s="70">
        <v>50</v>
      </c>
      <c r="I159" s="69">
        <v>50</v>
      </c>
      <c r="J159" s="71">
        <v>50</v>
      </c>
      <c r="K159" s="69">
        <v>50</v>
      </c>
      <c r="L159" s="69">
        <v>50</v>
      </c>
    </row>
    <row r="160" spans="1:12" s="11" customFormat="1" ht="12" hidden="1" customHeight="1" x14ac:dyDescent="0.25">
      <c r="A160" s="160"/>
      <c r="B160" s="130"/>
      <c r="C160" s="192">
        <v>625003</v>
      </c>
      <c r="D160" s="193" t="s">
        <v>96</v>
      </c>
      <c r="E160" s="132"/>
      <c r="F160" s="69"/>
      <c r="G160" s="74"/>
      <c r="H160" s="70">
        <v>20</v>
      </c>
      <c r="I160" s="69">
        <v>20</v>
      </c>
      <c r="J160" s="71">
        <v>20</v>
      </c>
      <c r="K160" s="69">
        <v>20</v>
      </c>
      <c r="L160" s="69">
        <v>20</v>
      </c>
    </row>
    <row r="161" spans="1:12" s="11" customFormat="1" ht="12" hidden="1" customHeight="1" x14ac:dyDescent="0.25">
      <c r="A161" s="160"/>
      <c r="B161" s="130"/>
      <c r="C161" s="192">
        <v>625004</v>
      </c>
      <c r="D161" s="193" t="s">
        <v>97</v>
      </c>
      <c r="E161" s="132"/>
      <c r="F161" s="69"/>
      <c r="G161" s="74"/>
      <c r="H161" s="70">
        <v>20</v>
      </c>
      <c r="I161" s="69">
        <v>20</v>
      </c>
      <c r="J161" s="71">
        <v>20</v>
      </c>
      <c r="K161" s="69">
        <v>20</v>
      </c>
      <c r="L161" s="69">
        <v>20</v>
      </c>
    </row>
    <row r="162" spans="1:12" s="11" customFormat="1" ht="12" hidden="1" customHeight="1" x14ac:dyDescent="0.25">
      <c r="A162" s="160"/>
      <c r="B162" s="130"/>
      <c r="C162" s="192">
        <v>625005</v>
      </c>
      <c r="D162" s="193" t="s">
        <v>98</v>
      </c>
      <c r="E162" s="132"/>
      <c r="F162" s="69"/>
      <c r="G162" s="74"/>
      <c r="H162" s="70">
        <v>20</v>
      </c>
      <c r="I162" s="69">
        <v>20</v>
      </c>
      <c r="J162" s="71">
        <v>20</v>
      </c>
      <c r="K162" s="69">
        <v>20</v>
      </c>
      <c r="L162" s="69">
        <v>20</v>
      </c>
    </row>
    <row r="163" spans="1:12" s="11" customFormat="1" ht="12" hidden="1" customHeight="1" x14ac:dyDescent="0.25">
      <c r="A163" s="160"/>
      <c r="B163" s="130"/>
      <c r="C163" s="192">
        <v>625007</v>
      </c>
      <c r="D163" s="193" t="s">
        <v>99</v>
      </c>
      <c r="E163" s="132"/>
      <c r="F163" s="69"/>
      <c r="G163" s="74"/>
      <c r="H163" s="70">
        <v>10</v>
      </c>
      <c r="I163" s="69">
        <v>10</v>
      </c>
      <c r="J163" s="71">
        <v>10</v>
      </c>
      <c r="K163" s="69">
        <v>10</v>
      </c>
      <c r="L163" s="69">
        <v>10</v>
      </c>
    </row>
    <row r="164" spans="1:12" s="11" customFormat="1" ht="12" hidden="1" customHeight="1" x14ac:dyDescent="0.25">
      <c r="A164" s="160"/>
      <c r="B164" s="130"/>
      <c r="C164" s="192">
        <v>627</v>
      </c>
      <c r="D164" s="193" t="s">
        <v>100</v>
      </c>
      <c r="E164" s="132"/>
      <c r="F164" s="69"/>
      <c r="G164" s="74"/>
      <c r="H164" s="70">
        <v>10</v>
      </c>
      <c r="I164" s="69">
        <v>10</v>
      </c>
      <c r="J164" s="71">
        <v>10</v>
      </c>
      <c r="K164" s="69">
        <v>10</v>
      </c>
      <c r="L164" s="69">
        <v>10</v>
      </c>
    </row>
    <row r="165" spans="1:12" x14ac:dyDescent="0.25">
      <c r="A165" s="58">
        <v>111</v>
      </c>
      <c r="B165" s="60">
        <v>631</v>
      </c>
      <c r="C165" s="190"/>
      <c r="D165" s="191" t="s">
        <v>101</v>
      </c>
      <c r="E165" s="117"/>
      <c r="F165" s="364">
        <v>19.28</v>
      </c>
      <c r="G165" s="290">
        <v>39.08</v>
      </c>
      <c r="H165" s="388">
        <v>40</v>
      </c>
      <c r="I165" s="364">
        <v>60</v>
      </c>
      <c r="J165" s="46">
        <v>40</v>
      </c>
      <c r="K165" s="364">
        <v>60</v>
      </c>
      <c r="L165" s="364">
        <v>60</v>
      </c>
    </row>
    <row r="166" spans="1:12" s="9" customFormat="1" hidden="1" x14ac:dyDescent="0.25">
      <c r="A166" s="78"/>
      <c r="B166" s="80"/>
      <c r="C166" s="194">
        <v>631001</v>
      </c>
      <c r="D166" s="193" t="s">
        <v>102</v>
      </c>
      <c r="E166" s="195"/>
      <c r="F166" s="84"/>
      <c r="G166" s="86">
        <v>39.08</v>
      </c>
      <c r="H166" s="70">
        <v>40</v>
      </c>
      <c r="I166" s="84">
        <v>40</v>
      </c>
      <c r="J166" s="70">
        <v>40</v>
      </c>
      <c r="K166" s="84">
        <v>40</v>
      </c>
      <c r="L166" s="84">
        <v>40</v>
      </c>
    </row>
    <row r="167" spans="1:12" x14ac:dyDescent="0.25">
      <c r="A167" s="58">
        <v>111</v>
      </c>
      <c r="B167" s="60">
        <v>632</v>
      </c>
      <c r="C167" s="190"/>
      <c r="D167" s="191" t="s">
        <v>103</v>
      </c>
      <c r="E167" s="117" t="s">
        <v>154</v>
      </c>
      <c r="F167" s="364">
        <v>500</v>
      </c>
      <c r="G167" s="290">
        <v>225.63</v>
      </c>
      <c r="H167" s="46">
        <v>220</v>
      </c>
      <c r="I167" s="364">
        <f>SUM(I168)</f>
        <v>220</v>
      </c>
      <c r="J167" s="46">
        <v>220</v>
      </c>
      <c r="K167" s="364">
        <f>SUM(K168)</f>
        <v>220</v>
      </c>
      <c r="L167" s="364">
        <f>SUM(L168)</f>
        <v>220</v>
      </c>
    </row>
    <row r="168" spans="1:12" hidden="1" x14ac:dyDescent="0.25">
      <c r="A168" s="63"/>
      <c r="B168" s="65"/>
      <c r="C168" s="192">
        <v>632001</v>
      </c>
      <c r="D168" s="193" t="s">
        <v>103</v>
      </c>
      <c r="E168" s="132"/>
      <c r="F168" s="69"/>
      <c r="G168" s="74">
        <v>225.63</v>
      </c>
      <c r="H168" s="55">
        <v>220</v>
      </c>
      <c r="I168" s="69">
        <v>220</v>
      </c>
      <c r="J168" s="71">
        <v>220</v>
      </c>
      <c r="K168" s="69">
        <v>220</v>
      </c>
      <c r="L168" s="69">
        <v>220</v>
      </c>
    </row>
    <row r="169" spans="1:12" x14ac:dyDescent="0.25">
      <c r="A169" s="58">
        <v>111</v>
      </c>
      <c r="B169" s="60">
        <v>633</v>
      </c>
      <c r="C169" s="190"/>
      <c r="D169" s="191" t="s">
        <v>108</v>
      </c>
      <c r="E169" s="117" t="s">
        <v>155</v>
      </c>
      <c r="F169" s="364">
        <v>149.29</v>
      </c>
      <c r="G169" s="290">
        <v>434.74</v>
      </c>
      <c r="H169" s="388">
        <v>500</v>
      </c>
      <c r="I169" s="364">
        <v>400</v>
      </c>
      <c r="J169" s="46">
        <v>500</v>
      </c>
      <c r="K169" s="364">
        <v>400</v>
      </c>
      <c r="L169" s="364">
        <v>400</v>
      </c>
    </row>
    <row r="170" spans="1:12" ht="12" hidden="1" customHeight="1" x14ac:dyDescent="0.25">
      <c r="A170" s="63"/>
      <c r="B170" s="65"/>
      <c r="C170" s="194">
        <v>633006</v>
      </c>
      <c r="D170" s="193" t="s">
        <v>113</v>
      </c>
      <c r="E170" s="132"/>
      <c r="F170" s="69"/>
      <c r="G170" s="74">
        <v>434.74</v>
      </c>
      <c r="H170" s="70">
        <v>500</v>
      </c>
      <c r="I170" s="69">
        <v>500</v>
      </c>
      <c r="J170" s="71">
        <v>500</v>
      </c>
      <c r="K170" s="69">
        <v>500</v>
      </c>
      <c r="L170" s="69">
        <v>500</v>
      </c>
    </row>
    <row r="171" spans="1:12" ht="13.5" thickBot="1" x14ac:dyDescent="0.3">
      <c r="A171" s="58">
        <v>111</v>
      </c>
      <c r="B171" s="60">
        <v>637</v>
      </c>
      <c r="C171" s="190"/>
      <c r="D171" s="191" t="s">
        <v>129</v>
      </c>
      <c r="E171" s="117" t="s">
        <v>156</v>
      </c>
      <c r="F171" s="364">
        <v>268</v>
      </c>
      <c r="G171" s="290">
        <v>134</v>
      </c>
      <c r="H171" s="46">
        <v>120</v>
      </c>
      <c r="I171" s="364">
        <v>240</v>
      </c>
      <c r="J171" s="46">
        <v>120</v>
      </c>
      <c r="K171" s="364">
        <v>240</v>
      </c>
      <c r="L171" s="364">
        <v>240</v>
      </c>
    </row>
    <row r="172" spans="1:12" s="11" customFormat="1" ht="12" hidden="1" customHeight="1" thickBot="1" x14ac:dyDescent="0.3">
      <c r="A172" s="160"/>
      <c r="B172" s="130"/>
      <c r="C172" s="192">
        <v>637001</v>
      </c>
      <c r="D172" s="193" t="s">
        <v>131</v>
      </c>
      <c r="E172" s="132"/>
      <c r="F172" s="69"/>
      <c r="G172" s="74">
        <v>134</v>
      </c>
      <c r="H172" s="70">
        <v>120</v>
      </c>
      <c r="I172" s="69">
        <v>120</v>
      </c>
      <c r="J172" s="196">
        <v>120</v>
      </c>
      <c r="K172" s="69">
        <v>120</v>
      </c>
      <c r="L172" s="69">
        <v>120</v>
      </c>
    </row>
    <row r="173" spans="1:12" s="11" customFormat="1" ht="12" hidden="1" customHeight="1" thickTop="1" thickBot="1" x14ac:dyDescent="0.3">
      <c r="A173" s="197"/>
      <c r="B173" s="141"/>
      <c r="C173" s="198">
        <v>637027</v>
      </c>
      <c r="D173" s="199" t="s">
        <v>288</v>
      </c>
      <c r="E173" s="143"/>
      <c r="F173" s="145"/>
      <c r="G173" s="144"/>
      <c r="H173" s="200"/>
      <c r="I173" s="145">
        <v>120</v>
      </c>
      <c r="J173" s="196">
        <v>120</v>
      </c>
      <c r="K173" s="145">
        <v>120</v>
      </c>
      <c r="L173" s="145">
        <v>120</v>
      </c>
    </row>
    <row r="174" spans="1:12" ht="13.5" thickTop="1" x14ac:dyDescent="0.25">
      <c r="A174" s="201"/>
      <c r="B174" s="184"/>
      <c r="C174" s="201"/>
      <c r="D174" s="202"/>
      <c r="E174" s="124"/>
      <c r="F174" s="389">
        <f>F155+F156+F165+F167+F169+F171</f>
        <v>1932.48</v>
      </c>
      <c r="G174" s="390">
        <f t="shared" ref="G174:L174" si="12">G155+G156+G165+G167+G169+G171</f>
        <v>2052.3199999999997</v>
      </c>
      <c r="H174" s="391">
        <v>2580</v>
      </c>
      <c r="I174" s="433">
        <f t="shared" si="12"/>
        <v>2000</v>
      </c>
      <c r="J174" s="434">
        <f t="shared" si="12"/>
        <v>2580</v>
      </c>
      <c r="K174" s="433">
        <f t="shared" si="12"/>
        <v>2000</v>
      </c>
      <c r="L174" s="433">
        <f t="shared" si="12"/>
        <v>2000</v>
      </c>
    </row>
    <row r="175" spans="1:12" x14ac:dyDescent="0.25">
      <c r="A175" s="17"/>
      <c r="B175" s="17"/>
      <c r="C175" s="17"/>
      <c r="D175" s="17"/>
      <c r="E175" s="21"/>
      <c r="F175" s="353"/>
      <c r="G175" s="353"/>
      <c r="H175" s="353"/>
      <c r="I175" s="353"/>
      <c r="J175" s="353"/>
      <c r="K175" s="353"/>
      <c r="L175" s="353"/>
    </row>
    <row r="176" spans="1:12" x14ac:dyDescent="0.25">
      <c r="A176" s="185" t="s">
        <v>157</v>
      </c>
      <c r="B176" s="186" t="s">
        <v>158</v>
      </c>
      <c r="C176" s="186"/>
      <c r="D176" s="187"/>
      <c r="E176" s="21"/>
      <c r="F176" s="353"/>
      <c r="G176" s="353"/>
      <c r="H176" s="353"/>
      <c r="I176" s="353"/>
      <c r="J176" s="353"/>
      <c r="K176" s="353"/>
      <c r="L176" s="353"/>
    </row>
    <row r="177" spans="1:12" x14ac:dyDescent="0.25">
      <c r="A177" s="125">
        <v>111</v>
      </c>
      <c r="B177" s="154">
        <v>632</v>
      </c>
      <c r="C177" s="155"/>
      <c r="D177" s="155" t="s">
        <v>103</v>
      </c>
      <c r="E177" s="129" t="s">
        <v>285</v>
      </c>
      <c r="F177" s="380">
        <v>40</v>
      </c>
      <c r="G177" s="392">
        <v>50.6</v>
      </c>
      <c r="H177" s="156">
        <v>175</v>
      </c>
      <c r="I177" s="380">
        <f>SUM(I178:I180)</f>
        <v>55</v>
      </c>
      <c r="J177" s="379">
        <v>50</v>
      </c>
      <c r="K177" s="380">
        <f>SUM(K178:K180)</f>
        <v>55</v>
      </c>
      <c r="L177" s="380">
        <f>SUM(L178:L180)</f>
        <v>55</v>
      </c>
    </row>
    <row r="178" spans="1:12" hidden="1" x14ac:dyDescent="0.25">
      <c r="A178" s="63"/>
      <c r="B178" s="89"/>
      <c r="C178" s="162">
        <v>632001</v>
      </c>
      <c r="D178" s="163" t="s">
        <v>103</v>
      </c>
      <c r="E178" s="132"/>
      <c r="F178" s="77"/>
      <c r="G178" s="68">
        <v>45.6</v>
      </c>
      <c r="H178" s="70">
        <v>135</v>
      </c>
      <c r="I178" s="77">
        <v>45</v>
      </c>
      <c r="J178" s="74">
        <v>220</v>
      </c>
      <c r="K178" s="77">
        <v>45</v>
      </c>
      <c r="L178" s="77">
        <v>45</v>
      </c>
    </row>
    <row r="179" spans="1:12" hidden="1" x14ac:dyDescent="0.25">
      <c r="A179" s="63"/>
      <c r="B179" s="89"/>
      <c r="C179" s="162">
        <v>632003</v>
      </c>
      <c r="D179" s="163" t="s">
        <v>106</v>
      </c>
      <c r="E179" s="132"/>
      <c r="F179" s="77"/>
      <c r="G179" s="68">
        <v>5</v>
      </c>
      <c r="H179" s="70">
        <v>25</v>
      </c>
      <c r="I179" s="77">
        <v>5</v>
      </c>
      <c r="J179" s="74">
        <v>3400</v>
      </c>
      <c r="K179" s="77">
        <v>5</v>
      </c>
      <c r="L179" s="77">
        <v>5</v>
      </c>
    </row>
    <row r="180" spans="1:12" hidden="1" x14ac:dyDescent="0.25">
      <c r="A180" s="63"/>
      <c r="B180" s="89"/>
      <c r="C180" s="162">
        <v>632005</v>
      </c>
      <c r="D180" s="163" t="s">
        <v>159</v>
      </c>
      <c r="E180" s="132"/>
      <c r="F180" s="77"/>
      <c r="G180" s="68"/>
      <c r="H180" s="70">
        <v>15</v>
      </c>
      <c r="I180" s="77">
        <v>5</v>
      </c>
      <c r="J180" s="74">
        <v>3400</v>
      </c>
      <c r="K180" s="77">
        <v>5</v>
      </c>
      <c r="L180" s="77">
        <v>5</v>
      </c>
    </row>
    <row r="181" spans="1:12" ht="22.5" x14ac:dyDescent="0.25">
      <c r="A181" s="58">
        <v>111</v>
      </c>
      <c r="B181" s="61">
        <v>633</v>
      </c>
      <c r="C181" s="159"/>
      <c r="D181" s="159" t="s">
        <v>108</v>
      </c>
      <c r="E181" s="117" t="s">
        <v>160</v>
      </c>
      <c r="F181" s="366">
        <v>92</v>
      </c>
      <c r="G181" s="365">
        <v>65</v>
      </c>
      <c r="H181" s="46">
        <v>130</v>
      </c>
      <c r="I181" s="366">
        <f>SUM(I182:I183)</f>
        <v>300</v>
      </c>
      <c r="J181" s="290">
        <v>300</v>
      </c>
      <c r="K181" s="366">
        <f>SUM(K182:K183)</f>
        <v>300</v>
      </c>
      <c r="L181" s="366">
        <f>SUM(L182:L183)</f>
        <v>300</v>
      </c>
    </row>
    <row r="182" spans="1:12" ht="12" hidden="1" customHeight="1" x14ac:dyDescent="0.25">
      <c r="A182" s="63"/>
      <c r="B182" s="89"/>
      <c r="C182" s="163">
        <v>633006</v>
      </c>
      <c r="D182" s="163" t="s">
        <v>113</v>
      </c>
      <c r="E182" s="132"/>
      <c r="F182" s="77"/>
      <c r="G182" s="68">
        <v>65</v>
      </c>
      <c r="H182" s="70">
        <v>70</v>
      </c>
      <c r="I182" s="69">
        <v>250</v>
      </c>
      <c r="J182" s="71">
        <v>300</v>
      </c>
      <c r="K182" s="69">
        <v>250</v>
      </c>
      <c r="L182" s="69">
        <v>250</v>
      </c>
    </row>
    <row r="183" spans="1:12" ht="12" hidden="1" customHeight="1" x14ac:dyDescent="0.25">
      <c r="A183" s="63"/>
      <c r="B183" s="89"/>
      <c r="C183" s="163">
        <v>633016</v>
      </c>
      <c r="D183" s="163" t="s">
        <v>161</v>
      </c>
      <c r="E183" s="132"/>
      <c r="F183" s="77"/>
      <c r="G183" s="68"/>
      <c r="H183" s="70">
        <v>60</v>
      </c>
      <c r="I183" s="69">
        <v>50</v>
      </c>
      <c r="J183" s="71">
        <v>300</v>
      </c>
      <c r="K183" s="69">
        <v>50</v>
      </c>
      <c r="L183" s="69">
        <v>50</v>
      </c>
    </row>
    <row r="184" spans="1:12" x14ac:dyDescent="0.25">
      <c r="A184" s="58">
        <v>111</v>
      </c>
      <c r="B184" s="61">
        <v>634</v>
      </c>
      <c r="C184" s="159"/>
      <c r="D184" s="159" t="s">
        <v>118</v>
      </c>
      <c r="E184" s="117" t="s">
        <v>162</v>
      </c>
      <c r="F184" s="366">
        <v>20</v>
      </c>
      <c r="G184" s="365">
        <v>10</v>
      </c>
      <c r="H184" s="46">
        <v>60</v>
      </c>
      <c r="I184" s="364">
        <f>SUM(I185)</f>
        <v>20</v>
      </c>
      <c r="J184" s="46">
        <v>20</v>
      </c>
      <c r="K184" s="364">
        <f>SUM(K185)</f>
        <v>20</v>
      </c>
      <c r="L184" s="364">
        <f>SUM(L185)</f>
        <v>20</v>
      </c>
    </row>
    <row r="185" spans="1:12" hidden="1" x14ac:dyDescent="0.25">
      <c r="A185" s="160"/>
      <c r="B185" s="161"/>
      <c r="C185" s="162">
        <v>634004</v>
      </c>
      <c r="D185" s="163" t="s">
        <v>163</v>
      </c>
      <c r="E185" s="132"/>
      <c r="F185" s="77"/>
      <c r="G185" s="68">
        <v>10</v>
      </c>
      <c r="H185" s="70">
        <v>60</v>
      </c>
      <c r="I185" s="69">
        <v>20</v>
      </c>
      <c r="J185" s="71">
        <v>20</v>
      </c>
      <c r="K185" s="69">
        <v>20</v>
      </c>
      <c r="L185" s="69">
        <v>20</v>
      </c>
    </row>
    <row r="186" spans="1:12" ht="22.5" x14ac:dyDescent="0.25">
      <c r="A186" s="58">
        <v>111</v>
      </c>
      <c r="B186" s="61">
        <v>637</v>
      </c>
      <c r="C186" s="159"/>
      <c r="D186" s="159" t="s">
        <v>129</v>
      </c>
      <c r="E186" s="117" t="s">
        <v>164</v>
      </c>
      <c r="F186" s="366">
        <v>416.3</v>
      </c>
      <c r="G186" s="365">
        <v>310.86</v>
      </c>
      <c r="H186" s="46">
        <v>1310</v>
      </c>
      <c r="I186" s="364">
        <f>SUM(I187:I188)</f>
        <v>630</v>
      </c>
      <c r="J186" s="46">
        <v>630</v>
      </c>
      <c r="K186" s="364">
        <f>SUM(K187:K188)</f>
        <v>630</v>
      </c>
      <c r="L186" s="364">
        <f>SUM(L187:L188)</f>
        <v>630</v>
      </c>
    </row>
    <row r="187" spans="1:12" s="11" customFormat="1" ht="12" hidden="1" customHeight="1" x14ac:dyDescent="0.25">
      <c r="A187" s="160"/>
      <c r="B187" s="161"/>
      <c r="C187" s="162">
        <v>637014</v>
      </c>
      <c r="D187" s="163" t="s">
        <v>136</v>
      </c>
      <c r="E187" s="132"/>
      <c r="F187" s="77"/>
      <c r="G187" s="68">
        <v>86.4</v>
      </c>
      <c r="H187" s="70">
        <v>210</v>
      </c>
      <c r="I187" s="69">
        <v>200</v>
      </c>
      <c r="J187" s="71">
        <v>200</v>
      </c>
      <c r="K187" s="69">
        <v>200</v>
      </c>
      <c r="L187" s="69">
        <v>200</v>
      </c>
    </row>
    <row r="188" spans="1:12" s="11" customFormat="1" ht="12" hidden="1" customHeight="1" thickBot="1" x14ac:dyDescent="0.3">
      <c r="A188" s="179"/>
      <c r="B188" s="180"/>
      <c r="C188" s="181">
        <v>637027</v>
      </c>
      <c r="D188" s="182" t="s">
        <v>141</v>
      </c>
      <c r="E188" s="122"/>
      <c r="F188" s="96"/>
      <c r="G188" s="93">
        <v>224.46</v>
      </c>
      <c r="H188" s="95">
        <v>1100</v>
      </c>
      <c r="I188" s="94">
        <v>430</v>
      </c>
      <c r="J188" s="183">
        <v>430</v>
      </c>
      <c r="K188" s="94">
        <v>430</v>
      </c>
      <c r="L188" s="94">
        <v>430</v>
      </c>
    </row>
    <row r="189" spans="1:12" x14ac:dyDescent="0.25">
      <c r="A189" s="98"/>
      <c r="B189" s="101"/>
      <c r="C189" s="184"/>
      <c r="D189" s="184"/>
      <c r="E189" s="124"/>
      <c r="F189" s="382">
        <f t="shared" ref="F189:L189" si="13">F177+F181+F184+F186</f>
        <v>568.29999999999995</v>
      </c>
      <c r="G189" s="393">
        <f t="shared" si="13"/>
        <v>436.46000000000004</v>
      </c>
      <c r="H189" s="394">
        <v>1675</v>
      </c>
      <c r="I189" s="383">
        <f t="shared" si="13"/>
        <v>1005</v>
      </c>
      <c r="J189" s="386">
        <f t="shared" si="13"/>
        <v>1000</v>
      </c>
      <c r="K189" s="383">
        <f t="shared" si="13"/>
        <v>1005</v>
      </c>
      <c r="L189" s="383">
        <f t="shared" si="13"/>
        <v>1005</v>
      </c>
    </row>
    <row r="190" spans="1:12" x14ac:dyDescent="0.25">
      <c r="A190" s="17"/>
      <c r="B190" s="17"/>
      <c r="C190" s="17"/>
      <c r="D190" s="17"/>
      <c r="E190" s="21"/>
      <c r="F190" s="353"/>
      <c r="G190" s="353"/>
      <c r="H190" s="353"/>
      <c r="I190" s="353"/>
      <c r="J190" s="353"/>
      <c r="K190" s="353"/>
      <c r="L190" s="353"/>
    </row>
    <row r="191" spans="1:12" x14ac:dyDescent="0.25">
      <c r="A191" s="185" t="s">
        <v>165</v>
      </c>
      <c r="B191" s="186" t="s">
        <v>166</v>
      </c>
      <c r="C191" s="186"/>
      <c r="D191" s="187"/>
      <c r="E191" s="21"/>
      <c r="F191" s="353"/>
      <c r="G191" s="353"/>
      <c r="H191" s="353"/>
      <c r="I191" s="353"/>
      <c r="J191" s="353"/>
      <c r="K191" s="353"/>
      <c r="L191" s="353"/>
    </row>
    <row r="192" spans="1:12" ht="39.75" customHeight="1" thickBot="1" x14ac:dyDescent="0.3">
      <c r="A192" s="203">
        <v>41</v>
      </c>
      <c r="B192" s="204">
        <v>651</v>
      </c>
      <c r="C192" s="205" t="s">
        <v>167</v>
      </c>
      <c r="D192" s="206" t="s">
        <v>168</v>
      </c>
      <c r="E192" s="207" t="s">
        <v>169</v>
      </c>
      <c r="F192" s="395">
        <v>9470.4699999999993</v>
      </c>
      <c r="G192" s="396">
        <v>9512.26</v>
      </c>
      <c r="H192" s="396">
        <v>0</v>
      </c>
      <c r="I192" s="397">
        <v>10500</v>
      </c>
      <c r="J192" s="379">
        <v>10500</v>
      </c>
      <c r="K192" s="397">
        <v>10500</v>
      </c>
      <c r="L192" s="397">
        <v>10500</v>
      </c>
    </row>
    <row r="193" spans="1:12" ht="13.5" thickTop="1" x14ac:dyDescent="0.25">
      <c r="A193" s="98"/>
      <c r="B193" s="101"/>
      <c r="C193" s="184"/>
      <c r="D193" s="208"/>
      <c r="E193" s="209"/>
      <c r="F193" s="398">
        <f>SUM(F192)</f>
        <v>9470.4699999999993</v>
      </c>
      <c r="G193" s="393">
        <f>SUM(G192)</f>
        <v>9512.26</v>
      </c>
      <c r="H193" s="394">
        <v>10500</v>
      </c>
      <c r="I193" s="393">
        <f>SUM(I192)</f>
        <v>10500</v>
      </c>
      <c r="J193" s="399">
        <f>SUM(J192)</f>
        <v>10500</v>
      </c>
      <c r="K193" s="393">
        <f>SUM(K192)</f>
        <v>10500</v>
      </c>
      <c r="L193" s="393">
        <f>SUM(L192)</f>
        <v>10500</v>
      </c>
    </row>
    <row r="194" spans="1:12" x14ac:dyDescent="0.25">
      <c r="A194" s="17"/>
      <c r="B194" s="17"/>
      <c r="C194" s="17"/>
      <c r="D194" s="17"/>
      <c r="E194" s="21"/>
      <c r="F194" s="353"/>
      <c r="G194" s="353"/>
      <c r="H194" s="353"/>
      <c r="I194" s="353"/>
      <c r="J194" s="353"/>
      <c r="K194" s="353"/>
      <c r="L194" s="353"/>
    </row>
    <row r="195" spans="1:12" x14ac:dyDescent="0.25">
      <c r="A195" s="185" t="s">
        <v>170</v>
      </c>
      <c r="B195" s="186" t="s">
        <v>171</v>
      </c>
      <c r="C195" s="186"/>
      <c r="D195" s="187"/>
      <c r="E195" s="21"/>
      <c r="F195" s="353"/>
      <c r="G195" s="353"/>
      <c r="H195" s="353"/>
      <c r="I195" s="353"/>
      <c r="J195" s="353"/>
      <c r="K195" s="353"/>
      <c r="L195" s="353"/>
    </row>
    <row r="196" spans="1:12" ht="22.5" x14ac:dyDescent="0.25">
      <c r="A196" s="125">
        <v>41</v>
      </c>
      <c r="B196" s="127">
        <v>632</v>
      </c>
      <c r="C196" s="125"/>
      <c r="D196" s="154" t="s">
        <v>103</v>
      </c>
      <c r="E196" s="129" t="s">
        <v>172</v>
      </c>
      <c r="F196" s="380">
        <v>1320.81</v>
      </c>
      <c r="G196" s="392">
        <v>1015.84</v>
      </c>
      <c r="H196" s="379">
        <v>1070</v>
      </c>
      <c r="I196" s="380">
        <f>SUM(I197:I198)</f>
        <v>1000</v>
      </c>
      <c r="J196" s="379">
        <v>1070</v>
      </c>
      <c r="K196" s="380">
        <f>SUM(K197:K198)</f>
        <v>1000</v>
      </c>
      <c r="L196" s="380">
        <f>SUM(L197:L198)</f>
        <v>1000</v>
      </c>
    </row>
    <row r="197" spans="1:12" hidden="1" x14ac:dyDescent="0.25">
      <c r="A197" s="160">
        <v>41</v>
      </c>
      <c r="B197" s="65"/>
      <c r="C197" s="192">
        <v>632001</v>
      </c>
      <c r="D197" s="193" t="s">
        <v>103</v>
      </c>
      <c r="E197" s="132"/>
      <c r="F197" s="77"/>
      <c r="G197" s="68">
        <v>947.76</v>
      </c>
      <c r="H197" s="70">
        <v>1000</v>
      </c>
      <c r="I197" s="77">
        <v>900</v>
      </c>
      <c r="J197" s="74">
        <v>220</v>
      </c>
      <c r="K197" s="77">
        <v>900</v>
      </c>
      <c r="L197" s="77">
        <v>900</v>
      </c>
    </row>
    <row r="198" spans="1:12" hidden="1" x14ac:dyDescent="0.25">
      <c r="A198" s="165">
        <v>41</v>
      </c>
      <c r="B198" s="80"/>
      <c r="C198" s="210">
        <v>632002</v>
      </c>
      <c r="D198" s="211" t="s">
        <v>105</v>
      </c>
      <c r="E198" s="132"/>
      <c r="F198" s="77"/>
      <c r="G198" s="68">
        <v>68.08</v>
      </c>
      <c r="H198" s="70">
        <v>70</v>
      </c>
      <c r="I198" s="77">
        <v>100</v>
      </c>
      <c r="J198" s="74">
        <v>220</v>
      </c>
      <c r="K198" s="77">
        <v>100</v>
      </c>
      <c r="L198" s="77">
        <v>100</v>
      </c>
    </row>
    <row r="199" spans="1:12" x14ac:dyDescent="0.25">
      <c r="A199" s="58">
        <v>41.110999999999997</v>
      </c>
      <c r="B199" s="60">
        <v>633</v>
      </c>
      <c r="C199" s="58"/>
      <c r="D199" s="61" t="s">
        <v>108</v>
      </c>
      <c r="E199" s="117" t="s">
        <v>155</v>
      </c>
      <c r="F199" s="366">
        <v>4956.07</v>
      </c>
      <c r="G199" s="365">
        <v>4657.59</v>
      </c>
      <c r="H199" s="46">
        <v>5800</v>
      </c>
      <c r="I199" s="366">
        <f>SUM(I200:I203)</f>
        <v>4600</v>
      </c>
      <c r="J199" s="290">
        <v>4600</v>
      </c>
      <c r="K199" s="366">
        <f>SUM(K200:K203)</f>
        <v>4600</v>
      </c>
      <c r="L199" s="366">
        <f>SUM(L200:L203)</f>
        <v>4600</v>
      </c>
    </row>
    <row r="200" spans="1:12" ht="12" hidden="1" customHeight="1" x14ac:dyDescent="0.25">
      <c r="A200" s="63">
        <v>111</v>
      </c>
      <c r="B200" s="65"/>
      <c r="C200" s="194">
        <v>633006</v>
      </c>
      <c r="D200" s="193" t="s">
        <v>113</v>
      </c>
      <c r="E200" s="132"/>
      <c r="F200" s="77"/>
      <c r="G200" s="68">
        <v>2593.7800000000002</v>
      </c>
      <c r="H200" s="70">
        <v>1000</v>
      </c>
      <c r="I200" s="69">
        <v>2500</v>
      </c>
      <c r="J200" s="71">
        <v>2500</v>
      </c>
      <c r="K200" s="69">
        <v>2500</v>
      </c>
      <c r="L200" s="69">
        <v>2500</v>
      </c>
    </row>
    <row r="201" spans="1:12" ht="12" hidden="1" customHeight="1" x14ac:dyDescent="0.25">
      <c r="A201" s="63">
        <v>41</v>
      </c>
      <c r="B201" s="65"/>
      <c r="C201" s="194">
        <v>633006</v>
      </c>
      <c r="D201" s="193" t="s">
        <v>113</v>
      </c>
      <c r="E201" s="132"/>
      <c r="F201" s="77"/>
      <c r="G201" s="68">
        <v>1543.81</v>
      </c>
      <c r="H201" s="70">
        <v>2500</v>
      </c>
      <c r="I201" s="69">
        <v>1100</v>
      </c>
      <c r="J201" s="71">
        <v>1100</v>
      </c>
      <c r="K201" s="69">
        <v>1100</v>
      </c>
      <c r="L201" s="69">
        <v>1100</v>
      </c>
    </row>
    <row r="202" spans="1:12" ht="12" hidden="1" customHeight="1" x14ac:dyDescent="0.25">
      <c r="A202" s="78">
        <v>111</v>
      </c>
      <c r="B202" s="80"/>
      <c r="C202" s="212">
        <v>633010</v>
      </c>
      <c r="D202" s="211" t="s">
        <v>173</v>
      </c>
      <c r="E202" s="132"/>
      <c r="F202" s="77"/>
      <c r="G202" s="68">
        <v>406.22</v>
      </c>
      <c r="H202" s="70">
        <v>2300</v>
      </c>
      <c r="I202" s="69">
        <v>500</v>
      </c>
      <c r="J202" s="71">
        <v>500</v>
      </c>
      <c r="K202" s="69">
        <v>500</v>
      </c>
      <c r="L202" s="69">
        <v>500</v>
      </c>
    </row>
    <row r="203" spans="1:12" ht="12" hidden="1" customHeight="1" x14ac:dyDescent="0.25">
      <c r="A203" s="78">
        <v>41</v>
      </c>
      <c r="B203" s="80"/>
      <c r="C203" s="212">
        <v>633010</v>
      </c>
      <c r="D203" s="211" t="s">
        <v>173</v>
      </c>
      <c r="E203" s="132"/>
      <c r="F203" s="77"/>
      <c r="G203" s="68">
        <v>113.78</v>
      </c>
      <c r="H203" s="70">
        <v>0</v>
      </c>
      <c r="I203" s="69">
        <v>500</v>
      </c>
      <c r="J203" s="71">
        <v>500</v>
      </c>
      <c r="K203" s="69">
        <v>500</v>
      </c>
      <c r="L203" s="69">
        <v>500</v>
      </c>
    </row>
    <row r="204" spans="1:12" ht="22.5" x14ac:dyDescent="0.25">
      <c r="A204" s="58">
        <v>41</v>
      </c>
      <c r="B204" s="60">
        <v>634</v>
      </c>
      <c r="C204" s="58"/>
      <c r="D204" s="61" t="s">
        <v>118</v>
      </c>
      <c r="E204" s="117" t="s">
        <v>174</v>
      </c>
      <c r="F204" s="366">
        <v>943.8</v>
      </c>
      <c r="G204" s="365">
        <v>587.36</v>
      </c>
      <c r="H204" s="46">
        <v>950</v>
      </c>
      <c r="I204" s="364">
        <f>SUM(I205:I207)</f>
        <v>1050</v>
      </c>
      <c r="J204" s="46">
        <v>650</v>
      </c>
      <c r="K204" s="364">
        <f>SUM(K205:K207)</f>
        <v>1050</v>
      </c>
      <c r="L204" s="364">
        <f>SUM(L205:L207)</f>
        <v>1050</v>
      </c>
    </row>
    <row r="205" spans="1:12" hidden="1" x14ac:dyDescent="0.25">
      <c r="A205" s="160">
        <v>41</v>
      </c>
      <c r="B205" s="130"/>
      <c r="C205" s="192">
        <v>634001</v>
      </c>
      <c r="D205" s="193" t="s">
        <v>120</v>
      </c>
      <c r="E205" s="132"/>
      <c r="F205" s="77"/>
      <c r="G205" s="68">
        <v>251.39</v>
      </c>
      <c r="H205" s="70">
        <v>300</v>
      </c>
      <c r="I205" s="69">
        <v>300</v>
      </c>
      <c r="J205" s="71">
        <v>300</v>
      </c>
      <c r="K205" s="69">
        <v>300</v>
      </c>
      <c r="L205" s="69">
        <v>300</v>
      </c>
    </row>
    <row r="206" spans="1:12" hidden="1" x14ac:dyDescent="0.25">
      <c r="A206" s="160">
        <v>41</v>
      </c>
      <c r="B206" s="130"/>
      <c r="C206" s="192">
        <v>634002</v>
      </c>
      <c r="D206" s="193" t="s">
        <v>175</v>
      </c>
      <c r="E206" s="132"/>
      <c r="F206" s="77"/>
      <c r="G206" s="68">
        <v>86</v>
      </c>
      <c r="H206" s="70">
        <v>400</v>
      </c>
      <c r="I206" s="69">
        <v>500</v>
      </c>
      <c r="J206" s="71">
        <v>100</v>
      </c>
      <c r="K206" s="69">
        <v>500</v>
      </c>
      <c r="L206" s="69">
        <v>500</v>
      </c>
    </row>
    <row r="207" spans="1:12" hidden="1" x14ac:dyDescent="0.25">
      <c r="A207" s="160">
        <v>41</v>
      </c>
      <c r="B207" s="130"/>
      <c r="C207" s="192">
        <v>634003</v>
      </c>
      <c r="D207" s="193" t="s">
        <v>122</v>
      </c>
      <c r="E207" s="132"/>
      <c r="F207" s="77"/>
      <c r="G207" s="68">
        <v>249.97</v>
      </c>
      <c r="H207" s="70">
        <v>250</v>
      </c>
      <c r="I207" s="69">
        <v>250</v>
      </c>
      <c r="J207" s="71">
        <v>250</v>
      </c>
      <c r="K207" s="69">
        <v>250</v>
      </c>
      <c r="L207" s="69">
        <v>250</v>
      </c>
    </row>
    <row r="208" spans="1:12" ht="39.75" customHeight="1" x14ac:dyDescent="0.25">
      <c r="A208" s="58">
        <v>41</v>
      </c>
      <c r="B208" s="60">
        <v>637</v>
      </c>
      <c r="C208" s="58"/>
      <c r="D208" s="61" t="s">
        <v>129</v>
      </c>
      <c r="E208" s="117" t="s">
        <v>176</v>
      </c>
      <c r="F208" s="366">
        <v>310.26</v>
      </c>
      <c r="G208" s="365">
        <v>2121.06</v>
      </c>
      <c r="H208" s="46">
        <v>2380</v>
      </c>
      <c r="I208" s="364">
        <f>SUM(I209:I211)</f>
        <v>2380</v>
      </c>
      <c r="J208" s="46">
        <v>2380</v>
      </c>
      <c r="K208" s="364">
        <f>SUM(K209:K211)</f>
        <v>2380</v>
      </c>
      <c r="L208" s="364">
        <f>SUM(L209:L211)</f>
        <v>2380</v>
      </c>
    </row>
    <row r="209" spans="1:12" s="11" customFormat="1" ht="12" hidden="1" customHeight="1" x14ac:dyDescent="0.25">
      <c r="A209" s="160"/>
      <c r="B209" s="130"/>
      <c r="C209" s="192">
        <v>637001</v>
      </c>
      <c r="D209" s="193" t="s">
        <v>131</v>
      </c>
      <c r="E209" s="132"/>
      <c r="F209" s="77"/>
      <c r="G209" s="68">
        <v>315</v>
      </c>
      <c r="H209" s="70">
        <v>500</v>
      </c>
      <c r="I209" s="69">
        <v>500</v>
      </c>
      <c r="J209" s="71">
        <v>500</v>
      </c>
      <c r="K209" s="69">
        <v>500</v>
      </c>
      <c r="L209" s="69">
        <v>500</v>
      </c>
    </row>
    <row r="210" spans="1:12" s="11" customFormat="1" ht="12" hidden="1" customHeight="1" x14ac:dyDescent="0.25">
      <c r="A210" s="160"/>
      <c r="B210" s="130"/>
      <c r="C210" s="192">
        <v>637015</v>
      </c>
      <c r="D210" s="193" t="s">
        <v>177</v>
      </c>
      <c r="E210" s="132"/>
      <c r="F210" s="77"/>
      <c r="G210" s="68">
        <v>25.66</v>
      </c>
      <c r="H210" s="70">
        <v>50</v>
      </c>
      <c r="I210" s="69">
        <v>50</v>
      </c>
      <c r="J210" s="71">
        <v>50</v>
      </c>
      <c r="K210" s="69">
        <v>50</v>
      </c>
      <c r="L210" s="69">
        <v>50</v>
      </c>
    </row>
    <row r="211" spans="1:12" s="11" customFormat="1" ht="12" hidden="1" customHeight="1" x14ac:dyDescent="0.25">
      <c r="A211" s="160"/>
      <c r="B211" s="130"/>
      <c r="C211" s="192">
        <v>637027</v>
      </c>
      <c r="D211" s="193" t="s">
        <v>141</v>
      </c>
      <c r="E211" s="132"/>
      <c r="F211" s="77"/>
      <c r="G211" s="68">
        <v>1780.4</v>
      </c>
      <c r="H211" s="70">
        <v>1830</v>
      </c>
      <c r="I211" s="69">
        <v>1830</v>
      </c>
      <c r="J211" s="71">
        <v>1830</v>
      </c>
      <c r="K211" s="69">
        <v>1830</v>
      </c>
      <c r="L211" s="69">
        <v>1830</v>
      </c>
    </row>
    <row r="212" spans="1:12" ht="23.25" thickBot="1" x14ac:dyDescent="0.3">
      <c r="A212" s="213">
        <v>41</v>
      </c>
      <c r="B212" s="214">
        <v>642</v>
      </c>
      <c r="C212" s="215" t="s">
        <v>178</v>
      </c>
      <c r="D212" s="216" t="s">
        <v>145</v>
      </c>
      <c r="E212" s="217" t="s">
        <v>179</v>
      </c>
      <c r="F212" s="400">
        <v>0</v>
      </c>
      <c r="G212" s="401">
        <v>312.82</v>
      </c>
      <c r="H212" s="264">
        <v>0</v>
      </c>
      <c r="I212" s="400">
        <v>500</v>
      </c>
      <c r="J212" s="264">
        <v>500</v>
      </c>
      <c r="K212" s="400">
        <v>500</v>
      </c>
      <c r="L212" s="400">
        <v>500</v>
      </c>
    </row>
    <row r="213" spans="1:12" ht="13.5" thickTop="1" x14ac:dyDescent="0.25">
      <c r="A213" s="98"/>
      <c r="B213" s="100"/>
      <c r="C213" s="98"/>
      <c r="D213" s="101"/>
      <c r="E213" s="124"/>
      <c r="F213" s="382">
        <f>F196+F199+F204+F208+F212</f>
        <v>7530.94</v>
      </c>
      <c r="G213" s="393">
        <f t="shared" ref="G213:L213" si="14">G196+G199+G204+G208+G212</f>
        <v>8694.67</v>
      </c>
      <c r="H213" s="394">
        <v>10200</v>
      </c>
      <c r="I213" s="403">
        <f t="shared" si="14"/>
        <v>9530</v>
      </c>
      <c r="J213" s="404">
        <f t="shared" si="14"/>
        <v>9200</v>
      </c>
      <c r="K213" s="403">
        <f t="shared" si="14"/>
        <v>9530</v>
      </c>
      <c r="L213" s="403">
        <f t="shared" si="14"/>
        <v>9530</v>
      </c>
    </row>
    <row r="214" spans="1:12" x14ac:dyDescent="0.25">
      <c r="A214" s="17"/>
      <c r="B214" s="17"/>
      <c r="C214" s="17"/>
      <c r="D214" s="17"/>
      <c r="E214" s="21"/>
      <c r="F214" s="353"/>
      <c r="G214" s="353"/>
      <c r="H214" s="353"/>
      <c r="I214" s="353"/>
      <c r="J214" s="353"/>
      <c r="K214" s="353"/>
      <c r="L214" s="353"/>
    </row>
    <row r="215" spans="1:12" s="4" customFormat="1" ht="15" customHeight="1" x14ac:dyDescent="0.25">
      <c r="A215" s="457" t="s">
        <v>18</v>
      </c>
      <c r="B215" s="459" t="s">
        <v>19</v>
      </c>
      <c r="C215" s="436"/>
      <c r="D215" s="483" t="s">
        <v>20</v>
      </c>
      <c r="E215" s="469" t="s">
        <v>21</v>
      </c>
      <c r="F215" s="465" t="s">
        <v>1</v>
      </c>
      <c r="G215" s="466"/>
      <c r="H215" s="479" t="s">
        <v>2</v>
      </c>
      <c r="I215" s="479"/>
      <c r="J215" s="479"/>
      <c r="K215" s="480"/>
      <c r="L215" s="481"/>
    </row>
    <row r="216" spans="1:12" s="4" customFormat="1" x14ac:dyDescent="0.25">
      <c r="A216" s="458"/>
      <c r="B216" s="460"/>
      <c r="C216" s="437"/>
      <c r="D216" s="484"/>
      <c r="E216" s="470"/>
      <c r="F216" s="355">
        <v>2017</v>
      </c>
      <c r="G216" s="359">
        <v>2018</v>
      </c>
      <c r="H216" s="372">
        <v>2019</v>
      </c>
      <c r="I216" s="358">
        <v>2020</v>
      </c>
      <c r="J216" s="359">
        <v>2021</v>
      </c>
      <c r="K216" s="358">
        <v>2020</v>
      </c>
      <c r="L216" s="358">
        <v>2020</v>
      </c>
    </row>
    <row r="217" spans="1:12" x14ac:dyDescent="0.25">
      <c r="A217" s="218" t="s">
        <v>180</v>
      </c>
      <c r="B217" s="219" t="s">
        <v>181</v>
      </c>
      <c r="C217" s="219"/>
      <c r="D217" s="220"/>
      <c r="E217" s="21"/>
      <c r="F217" s="353"/>
      <c r="G217" s="353"/>
      <c r="H217" s="353"/>
      <c r="I217" s="353"/>
      <c r="J217" s="353"/>
      <c r="K217" s="353"/>
      <c r="L217" s="353"/>
    </row>
    <row r="218" spans="1:12" ht="33.75" x14ac:dyDescent="0.25">
      <c r="A218" s="125">
        <v>41</v>
      </c>
      <c r="B218" s="154">
        <v>633</v>
      </c>
      <c r="C218" s="221" t="s">
        <v>182</v>
      </c>
      <c r="D218" s="155" t="s">
        <v>108</v>
      </c>
      <c r="E218" s="129" t="s">
        <v>183</v>
      </c>
      <c r="F218" s="380">
        <v>0</v>
      </c>
      <c r="G218" s="392"/>
      <c r="H218" s="156">
        <v>700</v>
      </c>
      <c r="I218" s="380">
        <v>500</v>
      </c>
      <c r="J218" s="379">
        <v>500</v>
      </c>
      <c r="K218" s="380">
        <v>500</v>
      </c>
      <c r="L218" s="380">
        <v>500</v>
      </c>
    </row>
    <row r="219" spans="1:12" ht="23.25" thickBot="1" x14ac:dyDescent="0.3">
      <c r="A219" s="213">
        <v>41</v>
      </c>
      <c r="B219" s="216">
        <v>635</v>
      </c>
      <c r="C219" s="222" t="s">
        <v>182</v>
      </c>
      <c r="D219" s="223" t="s">
        <v>124</v>
      </c>
      <c r="E219" s="217" t="s">
        <v>184</v>
      </c>
      <c r="F219" s="400">
        <v>8363.92</v>
      </c>
      <c r="G219" s="264">
        <v>6028.23</v>
      </c>
      <c r="H219" s="224">
        <v>6000</v>
      </c>
      <c r="I219" s="400">
        <v>7500</v>
      </c>
      <c r="J219" s="264">
        <v>7500</v>
      </c>
      <c r="K219" s="400">
        <v>7500</v>
      </c>
      <c r="L219" s="400">
        <v>7500</v>
      </c>
    </row>
    <row r="220" spans="1:12" ht="13.5" thickTop="1" x14ac:dyDescent="0.25">
      <c r="A220" s="98"/>
      <c r="B220" s="101"/>
      <c r="C220" s="184"/>
      <c r="D220" s="184"/>
      <c r="E220" s="124"/>
      <c r="F220" s="382">
        <f t="shared" ref="F220:G220" si="15">SUM(F218:F219)</f>
        <v>8363.92</v>
      </c>
      <c r="G220" s="393">
        <f t="shared" si="15"/>
        <v>6028.23</v>
      </c>
      <c r="H220" s="394">
        <v>6700</v>
      </c>
      <c r="I220" s="382">
        <f>SUM(I218:I219)</f>
        <v>8000</v>
      </c>
      <c r="J220" s="404">
        <f>SUM(J218:J219)</f>
        <v>8000</v>
      </c>
      <c r="K220" s="382">
        <f>SUM(K218:K219)</f>
        <v>8000</v>
      </c>
      <c r="L220" s="382">
        <f>SUM(L218:L219)</f>
        <v>8000</v>
      </c>
    </row>
    <row r="221" spans="1:12" x14ac:dyDescent="0.25">
      <c r="A221" s="17"/>
      <c r="B221" s="17"/>
      <c r="C221" s="17"/>
      <c r="D221" s="17"/>
      <c r="E221" s="21"/>
      <c r="F221" s="353"/>
      <c r="G221" s="405"/>
      <c r="H221" s="405"/>
      <c r="I221" s="405"/>
      <c r="J221" s="405"/>
      <c r="K221" s="405"/>
      <c r="L221" s="405"/>
    </row>
    <row r="222" spans="1:12" x14ac:dyDescent="0.25">
      <c r="A222" s="185" t="s">
        <v>185</v>
      </c>
      <c r="B222" s="186" t="s">
        <v>186</v>
      </c>
      <c r="C222" s="186"/>
      <c r="D222" s="187"/>
      <c r="E222" s="21"/>
      <c r="F222" s="353"/>
      <c r="G222" s="353"/>
      <c r="H222" s="353"/>
      <c r="I222" s="353"/>
      <c r="J222" s="353"/>
      <c r="K222" s="353"/>
      <c r="L222" s="353"/>
    </row>
    <row r="223" spans="1:12" ht="22.5" x14ac:dyDescent="0.25">
      <c r="A223" s="125">
        <v>41</v>
      </c>
      <c r="B223" s="154">
        <v>633</v>
      </c>
      <c r="C223" s="221" t="s">
        <v>187</v>
      </c>
      <c r="D223" s="155" t="s">
        <v>188</v>
      </c>
      <c r="E223" s="129" t="s">
        <v>189</v>
      </c>
      <c r="F223" s="380">
        <v>715.8</v>
      </c>
      <c r="G223" s="392">
        <v>1370.4</v>
      </c>
      <c r="H223" s="379">
        <v>800</v>
      </c>
      <c r="I223" s="380">
        <v>800</v>
      </c>
      <c r="J223" s="379">
        <v>800</v>
      </c>
      <c r="K223" s="380">
        <v>800</v>
      </c>
      <c r="L223" s="380">
        <v>800</v>
      </c>
    </row>
    <row r="224" spans="1:12" ht="13.5" thickBot="1" x14ac:dyDescent="0.3">
      <c r="A224" s="213">
        <v>41</v>
      </c>
      <c r="B224" s="216">
        <v>637</v>
      </c>
      <c r="C224" s="222" t="s">
        <v>187</v>
      </c>
      <c r="D224" s="225" t="s">
        <v>129</v>
      </c>
      <c r="E224" s="217" t="s">
        <v>190</v>
      </c>
      <c r="F224" s="400">
        <v>24667.07</v>
      </c>
      <c r="G224" s="264">
        <v>23646.55</v>
      </c>
      <c r="H224" s="279">
        <v>24565</v>
      </c>
      <c r="I224" s="400">
        <v>34200</v>
      </c>
      <c r="J224" s="264">
        <v>25500</v>
      </c>
      <c r="K224" s="400">
        <v>34200</v>
      </c>
      <c r="L224" s="400">
        <v>34200</v>
      </c>
    </row>
    <row r="225" spans="1:12" ht="13.5" thickTop="1" x14ac:dyDescent="0.25">
      <c r="A225" s="98"/>
      <c r="B225" s="101"/>
      <c r="C225" s="184"/>
      <c r="D225" s="184"/>
      <c r="E225" s="124"/>
      <c r="F225" s="382">
        <f t="shared" ref="F225:L225" si="16">SUM(F223:F224)</f>
        <v>25382.87</v>
      </c>
      <c r="G225" s="393">
        <f t="shared" si="16"/>
        <v>25016.95</v>
      </c>
      <c r="H225" s="394">
        <v>25365</v>
      </c>
      <c r="I225" s="406">
        <f t="shared" si="16"/>
        <v>35000</v>
      </c>
      <c r="J225" s="404">
        <f t="shared" si="16"/>
        <v>26300</v>
      </c>
      <c r="K225" s="406">
        <f t="shared" si="16"/>
        <v>35000</v>
      </c>
      <c r="L225" s="406">
        <f t="shared" si="16"/>
        <v>35000</v>
      </c>
    </row>
    <row r="226" spans="1:12" x14ac:dyDescent="0.25">
      <c r="A226" s="17"/>
      <c r="B226" s="17"/>
      <c r="C226" s="17"/>
      <c r="D226" s="17"/>
      <c r="E226" s="21"/>
      <c r="F226" s="353"/>
      <c r="G226" s="353"/>
      <c r="H226" s="353"/>
      <c r="I226" s="353"/>
      <c r="J226" s="353"/>
      <c r="K226" s="353"/>
      <c r="L226" s="353"/>
    </row>
    <row r="227" spans="1:12" x14ac:dyDescent="0.25">
      <c r="A227" s="185" t="s">
        <v>191</v>
      </c>
      <c r="B227" s="186" t="s">
        <v>192</v>
      </c>
      <c r="C227" s="186"/>
      <c r="D227" s="187"/>
      <c r="E227" s="21"/>
      <c r="F227" s="353"/>
      <c r="G227" s="353"/>
      <c r="H227" s="177"/>
      <c r="I227" s="353"/>
      <c r="J227" s="353"/>
      <c r="K227" s="353"/>
      <c r="L227" s="353"/>
    </row>
    <row r="228" spans="1:12" ht="22.5" x14ac:dyDescent="0.25">
      <c r="A228" s="125">
        <v>41</v>
      </c>
      <c r="B228" s="154">
        <v>632</v>
      </c>
      <c r="C228" s="155"/>
      <c r="D228" s="155" t="s">
        <v>103</v>
      </c>
      <c r="E228" s="129" t="s">
        <v>172</v>
      </c>
      <c r="F228" s="380">
        <v>13220.39</v>
      </c>
      <c r="G228" s="392">
        <v>18419.71</v>
      </c>
      <c r="H228" s="156">
        <v>15730</v>
      </c>
      <c r="I228" s="380">
        <f>SUM(I229:I230)</f>
        <v>15600</v>
      </c>
      <c r="J228" s="379">
        <v>15600</v>
      </c>
      <c r="K228" s="380">
        <f>SUM(K229:K230)</f>
        <v>15600</v>
      </c>
      <c r="L228" s="380">
        <f>SUM(L229:L230)</f>
        <v>15600</v>
      </c>
    </row>
    <row r="229" spans="1:12" hidden="1" x14ac:dyDescent="0.25">
      <c r="A229" s="160">
        <v>41</v>
      </c>
      <c r="B229" s="89"/>
      <c r="C229" s="162">
        <v>632001</v>
      </c>
      <c r="D229" s="163" t="s">
        <v>103</v>
      </c>
      <c r="E229" s="132"/>
      <c r="F229" s="69"/>
      <c r="G229" s="74">
        <v>14873.9</v>
      </c>
      <c r="H229" s="86">
        <v>12130</v>
      </c>
      <c r="I229" s="77">
        <v>12000</v>
      </c>
      <c r="J229" s="71">
        <v>12000</v>
      </c>
      <c r="K229" s="77">
        <v>12000</v>
      </c>
      <c r="L229" s="77">
        <v>12000</v>
      </c>
    </row>
    <row r="230" spans="1:12" hidden="1" x14ac:dyDescent="0.25">
      <c r="A230" s="160">
        <v>41</v>
      </c>
      <c r="B230" s="89"/>
      <c r="C230" s="162">
        <v>632002</v>
      </c>
      <c r="D230" s="163" t="s">
        <v>105</v>
      </c>
      <c r="E230" s="132"/>
      <c r="F230" s="69"/>
      <c r="G230" s="74">
        <v>3545.81</v>
      </c>
      <c r="H230" s="86">
        <v>3600</v>
      </c>
      <c r="I230" s="77">
        <v>3600</v>
      </c>
      <c r="J230" s="71">
        <v>3600</v>
      </c>
      <c r="K230" s="77">
        <v>3600</v>
      </c>
      <c r="L230" s="77">
        <v>3600</v>
      </c>
    </row>
    <row r="231" spans="1:12" x14ac:dyDescent="0.25">
      <c r="A231" s="58">
        <v>41</v>
      </c>
      <c r="B231" s="61">
        <v>633</v>
      </c>
      <c r="C231" s="159"/>
      <c r="D231" s="159" t="s">
        <v>108</v>
      </c>
      <c r="E231" s="117" t="s">
        <v>155</v>
      </c>
      <c r="F231" s="366">
        <v>122.23</v>
      </c>
      <c r="G231" s="365">
        <v>343.97</v>
      </c>
      <c r="H231" s="290">
        <v>600</v>
      </c>
      <c r="I231" s="366">
        <f>SUM(I232)</f>
        <v>600</v>
      </c>
      <c r="J231" s="46">
        <v>600</v>
      </c>
      <c r="K231" s="366">
        <f>SUM(K232)</f>
        <v>600</v>
      </c>
      <c r="L231" s="366">
        <f>SUM(L232)</f>
        <v>600</v>
      </c>
    </row>
    <row r="232" spans="1:12" ht="12" hidden="1" customHeight="1" x14ac:dyDescent="0.25">
      <c r="A232" s="63">
        <v>41</v>
      </c>
      <c r="B232" s="89"/>
      <c r="C232" s="163">
        <v>633006</v>
      </c>
      <c r="D232" s="163" t="s">
        <v>113</v>
      </c>
      <c r="E232" s="132"/>
      <c r="F232" s="69"/>
      <c r="G232" s="74">
        <v>343.97</v>
      </c>
      <c r="H232" s="86">
        <v>600</v>
      </c>
      <c r="I232" s="77">
        <v>600</v>
      </c>
      <c r="J232" s="71">
        <v>600</v>
      </c>
      <c r="K232" s="77">
        <v>600</v>
      </c>
      <c r="L232" s="77">
        <v>600</v>
      </c>
    </row>
    <row r="233" spans="1:12" x14ac:dyDescent="0.25">
      <c r="A233" s="58"/>
      <c r="B233" s="61">
        <v>635</v>
      </c>
      <c r="C233" s="159"/>
      <c r="D233" s="159" t="s">
        <v>124</v>
      </c>
      <c r="E233" s="117" t="s">
        <v>193</v>
      </c>
      <c r="F233" s="366">
        <v>16052.36</v>
      </c>
      <c r="G233" s="365">
        <v>1650.97</v>
      </c>
      <c r="H233" s="290">
        <v>2500</v>
      </c>
      <c r="I233" s="366">
        <f>SUM(I234)</f>
        <v>2500</v>
      </c>
      <c r="J233" s="46">
        <v>2500</v>
      </c>
      <c r="K233" s="366">
        <f>SUM(K234)</f>
        <v>2500</v>
      </c>
      <c r="L233" s="366">
        <f>SUM(L234)</f>
        <v>2500</v>
      </c>
    </row>
    <row r="234" spans="1:12" ht="12" hidden="1" customHeight="1" x14ac:dyDescent="0.25">
      <c r="A234" s="63"/>
      <c r="B234" s="89"/>
      <c r="C234" s="162">
        <v>635006</v>
      </c>
      <c r="D234" s="163" t="s">
        <v>128</v>
      </c>
      <c r="E234" s="132"/>
      <c r="F234" s="69"/>
      <c r="G234" s="74">
        <v>1650.97</v>
      </c>
      <c r="H234" s="86">
        <v>2500</v>
      </c>
      <c r="I234" s="77">
        <v>2500</v>
      </c>
      <c r="J234" s="71">
        <v>2500</v>
      </c>
      <c r="K234" s="77">
        <v>2500</v>
      </c>
      <c r="L234" s="77">
        <v>2500</v>
      </c>
    </row>
    <row r="235" spans="1:12" ht="38.25" customHeight="1" x14ac:dyDescent="0.25">
      <c r="A235" s="114">
        <v>41</v>
      </c>
      <c r="B235" s="226">
        <v>637</v>
      </c>
      <c r="C235" s="227"/>
      <c r="D235" s="60" t="s">
        <v>129</v>
      </c>
      <c r="E235" s="117" t="s">
        <v>194</v>
      </c>
      <c r="F235" s="407">
        <v>5617.01</v>
      </c>
      <c r="G235" s="408">
        <v>6818.2</v>
      </c>
      <c r="H235" s="408">
        <v>6270</v>
      </c>
      <c r="I235" s="366">
        <f>SUM(I236:I239)</f>
        <v>5100</v>
      </c>
      <c r="J235" s="46">
        <v>6170</v>
      </c>
      <c r="K235" s="366">
        <f>SUM(K236:K239)</f>
        <v>5100</v>
      </c>
      <c r="L235" s="366">
        <f>SUM(L236:L239)</f>
        <v>5100</v>
      </c>
    </row>
    <row r="236" spans="1:12" s="11" customFormat="1" ht="12" hidden="1" customHeight="1" x14ac:dyDescent="0.25">
      <c r="A236" s="160"/>
      <c r="B236" s="161"/>
      <c r="C236" s="162">
        <v>637004</v>
      </c>
      <c r="D236" s="228" t="s">
        <v>132</v>
      </c>
      <c r="E236" s="158"/>
      <c r="F236" s="69"/>
      <c r="G236" s="74">
        <v>2633.09</v>
      </c>
      <c r="H236" s="86">
        <v>2700</v>
      </c>
      <c r="I236" s="56">
        <v>2200</v>
      </c>
      <c r="J236" s="229">
        <v>2200</v>
      </c>
      <c r="K236" s="56">
        <v>2200</v>
      </c>
      <c r="L236" s="56">
        <v>2200</v>
      </c>
    </row>
    <row r="237" spans="1:12" s="11" customFormat="1" ht="12" hidden="1" customHeight="1" x14ac:dyDescent="0.25">
      <c r="A237" s="160"/>
      <c r="B237" s="161"/>
      <c r="C237" s="162">
        <v>637015</v>
      </c>
      <c r="D237" s="163" t="s">
        <v>195</v>
      </c>
      <c r="E237" s="132"/>
      <c r="F237" s="69"/>
      <c r="G237" s="74">
        <v>316.95999999999998</v>
      </c>
      <c r="H237" s="86">
        <v>400</v>
      </c>
      <c r="I237" s="77">
        <v>400</v>
      </c>
      <c r="J237" s="71">
        <v>300</v>
      </c>
      <c r="K237" s="77">
        <v>400</v>
      </c>
      <c r="L237" s="77">
        <v>400</v>
      </c>
    </row>
    <row r="238" spans="1:12" s="11" customFormat="1" ht="12" hidden="1" customHeight="1" x14ac:dyDescent="0.25">
      <c r="A238" s="160"/>
      <c r="B238" s="161"/>
      <c r="C238" s="162">
        <v>637018</v>
      </c>
      <c r="D238" s="163" t="s">
        <v>138</v>
      </c>
      <c r="E238" s="132"/>
      <c r="F238" s="69"/>
      <c r="G238" s="74">
        <v>3140.36</v>
      </c>
      <c r="H238" s="86">
        <v>2370</v>
      </c>
      <c r="I238" s="77">
        <v>2000</v>
      </c>
      <c r="J238" s="71">
        <v>2870</v>
      </c>
      <c r="K238" s="77">
        <v>2000</v>
      </c>
      <c r="L238" s="77">
        <v>2000</v>
      </c>
    </row>
    <row r="239" spans="1:12" s="11" customFormat="1" ht="12" hidden="1" customHeight="1" thickBot="1" x14ac:dyDescent="0.3">
      <c r="A239" s="179"/>
      <c r="B239" s="180"/>
      <c r="C239" s="181">
        <v>637027</v>
      </c>
      <c r="D239" s="182" t="s">
        <v>141</v>
      </c>
      <c r="E239" s="122"/>
      <c r="F239" s="94"/>
      <c r="G239" s="97">
        <v>727.79</v>
      </c>
      <c r="H239" s="230">
        <v>800</v>
      </c>
      <c r="I239" s="96">
        <v>500</v>
      </c>
      <c r="J239" s="183">
        <v>800</v>
      </c>
      <c r="K239" s="96">
        <v>500</v>
      </c>
      <c r="L239" s="96">
        <v>500</v>
      </c>
    </row>
    <row r="240" spans="1:12" x14ac:dyDescent="0.25">
      <c r="A240" s="98"/>
      <c r="B240" s="101"/>
      <c r="C240" s="184"/>
      <c r="D240" s="184"/>
      <c r="E240" s="124"/>
      <c r="F240" s="383">
        <f t="shared" ref="F240:L240" si="17">F228+F231+F233+F235</f>
        <v>35011.99</v>
      </c>
      <c r="G240" s="383">
        <f t="shared" si="17"/>
        <v>27232.850000000002</v>
      </c>
      <c r="H240" s="394">
        <v>25100</v>
      </c>
      <c r="I240" s="382">
        <f t="shared" si="17"/>
        <v>23800</v>
      </c>
      <c r="J240" s="386">
        <f t="shared" si="17"/>
        <v>24870</v>
      </c>
      <c r="K240" s="382">
        <f t="shared" si="17"/>
        <v>23800</v>
      </c>
      <c r="L240" s="382">
        <f t="shared" si="17"/>
        <v>23800</v>
      </c>
    </row>
    <row r="241" spans="1:12" x14ac:dyDescent="0.25">
      <c r="A241" s="17"/>
      <c r="B241" s="17"/>
      <c r="C241" s="17"/>
      <c r="D241" s="17"/>
      <c r="E241" s="21"/>
      <c r="F241" s="353"/>
      <c r="G241" s="353"/>
      <c r="H241" s="353"/>
      <c r="I241" s="353"/>
      <c r="J241" s="353"/>
      <c r="K241" s="353"/>
      <c r="L241" s="353"/>
    </row>
    <row r="242" spans="1:12" x14ac:dyDescent="0.25">
      <c r="A242" s="185" t="s">
        <v>196</v>
      </c>
      <c r="B242" s="186" t="s">
        <v>197</v>
      </c>
      <c r="C242" s="186"/>
      <c r="D242" s="187"/>
      <c r="E242" s="21"/>
      <c r="F242" s="353"/>
      <c r="G242" s="353"/>
      <c r="H242" s="353"/>
      <c r="I242" s="353"/>
      <c r="J242" s="353"/>
      <c r="K242" s="353"/>
      <c r="L242" s="353"/>
    </row>
    <row r="243" spans="1:12" ht="22.5" x14ac:dyDescent="0.25">
      <c r="A243" s="231"/>
      <c r="B243" s="154">
        <v>611</v>
      </c>
      <c r="C243" s="155"/>
      <c r="D243" s="155" t="s">
        <v>88</v>
      </c>
      <c r="E243" s="129" t="s">
        <v>89</v>
      </c>
      <c r="F243" s="380">
        <v>11838.14</v>
      </c>
      <c r="G243" s="392">
        <v>17417.88</v>
      </c>
      <c r="H243" s="379">
        <v>16000</v>
      </c>
      <c r="I243" s="380">
        <f>SUM(I244:I245)</f>
        <v>11100</v>
      </c>
      <c r="J243" s="379">
        <v>2500</v>
      </c>
      <c r="K243" s="380">
        <f>SUM(K244:K245)</f>
        <v>11100</v>
      </c>
      <c r="L243" s="380">
        <f>SUM(L244:L245)</f>
        <v>11100</v>
      </c>
    </row>
    <row r="244" spans="1:12" hidden="1" x14ac:dyDescent="0.25">
      <c r="A244" s="232" t="s">
        <v>302</v>
      </c>
      <c r="B244" s="233"/>
      <c r="C244" s="234"/>
      <c r="D244" s="234"/>
      <c r="E244" s="235"/>
      <c r="F244" s="251"/>
      <c r="G244" s="252"/>
      <c r="H244" s="315">
        <v>14000</v>
      </c>
      <c r="I244" s="251">
        <v>10100</v>
      </c>
      <c r="J244" s="363"/>
      <c r="K244" s="251">
        <v>10100</v>
      </c>
      <c r="L244" s="251">
        <v>10100</v>
      </c>
    </row>
    <row r="245" spans="1:12" hidden="1" x14ac:dyDescent="0.25">
      <c r="A245" s="236">
        <v>41</v>
      </c>
      <c r="B245" s="233"/>
      <c r="C245" s="234"/>
      <c r="D245" s="234"/>
      <c r="E245" s="235"/>
      <c r="F245" s="251"/>
      <c r="G245" s="252"/>
      <c r="H245" s="315">
        <v>2000</v>
      </c>
      <c r="I245" s="251">
        <v>1000</v>
      </c>
      <c r="J245" s="363"/>
      <c r="K245" s="251">
        <v>1000</v>
      </c>
      <c r="L245" s="251">
        <v>1000</v>
      </c>
    </row>
    <row r="246" spans="1:12" ht="48.75" customHeight="1" x14ac:dyDescent="0.25">
      <c r="A246" s="232"/>
      <c r="B246" s="61">
        <v>620</v>
      </c>
      <c r="C246" s="159"/>
      <c r="D246" s="159" t="s">
        <v>90</v>
      </c>
      <c r="E246" s="117" t="s">
        <v>153</v>
      </c>
      <c r="F246" s="366">
        <v>3198.63</v>
      </c>
      <c r="G246" s="365">
        <v>4680.76</v>
      </c>
      <c r="H246" s="290">
        <v>4775</v>
      </c>
      <c r="I246" s="366">
        <f>SUM(I248:I263)</f>
        <v>3200</v>
      </c>
      <c r="J246" s="290">
        <v>975</v>
      </c>
      <c r="K246" s="366">
        <f>SUM(K248:K263)</f>
        <v>3200</v>
      </c>
      <c r="L246" s="366">
        <f>SUM(L248:L263)</f>
        <v>3200</v>
      </c>
    </row>
    <row r="247" spans="1:12" s="11" customFormat="1" ht="12" hidden="1" customHeight="1" x14ac:dyDescent="0.25">
      <c r="A247" s="232" t="s">
        <v>302</v>
      </c>
      <c r="B247" s="161"/>
      <c r="C247" s="162">
        <v>621</v>
      </c>
      <c r="D247" s="163" t="s">
        <v>92</v>
      </c>
      <c r="E247" s="132"/>
      <c r="F247" s="69"/>
      <c r="G247" s="68">
        <v>1226.2</v>
      </c>
      <c r="H247" s="70">
        <v>805</v>
      </c>
      <c r="I247" s="69">
        <v>700</v>
      </c>
      <c r="J247" s="71">
        <v>205</v>
      </c>
      <c r="K247" s="69">
        <v>700</v>
      </c>
      <c r="L247" s="69">
        <v>700</v>
      </c>
    </row>
    <row r="248" spans="1:12" s="11" customFormat="1" ht="12" hidden="1" customHeight="1" x14ac:dyDescent="0.25">
      <c r="A248" s="236">
        <v>41</v>
      </c>
      <c r="B248" s="161"/>
      <c r="C248" s="162">
        <v>621</v>
      </c>
      <c r="D248" s="163" t="s">
        <v>92</v>
      </c>
      <c r="E248" s="132"/>
      <c r="F248" s="69"/>
      <c r="G248" s="68"/>
      <c r="H248" s="70">
        <v>200</v>
      </c>
      <c r="I248" s="69">
        <v>100</v>
      </c>
      <c r="J248" s="71">
        <v>205</v>
      </c>
      <c r="K248" s="69">
        <v>100</v>
      </c>
      <c r="L248" s="69">
        <v>100</v>
      </c>
    </row>
    <row r="249" spans="1:12" s="11" customFormat="1" ht="12" hidden="1" customHeight="1" x14ac:dyDescent="0.25">
      <c r="A249" s="232" t="s">
        <v>302</v>
      </c>
      <c r="B249" s="161"/>
      <c r="C249" s="162">
        <v>623</v>
      </c>
      <c r="D249" s="163" t="s">
        <v>93</v>
      </c>
      <c r="E249" s="132"/>
      <c r="F249" s="69"/>
      <c r="G249" s="68">
        <v>69.48</v>
      </c>
      <c r="H249" s="70">
        <v>120</v>
      </c>
      <c r="I249" s="69">
        <v>100</v>
      </c>
      <c r="J249" s="71">
        <v>20</v>
      </c>
      <c r="K249" s="69">
        <v>100</v>
      </c>
      <c r="L249" s="69">
        <v>100</v>
      </c>
    </row>
    <row r="250" spans="1:12" s="11" customFormat="1" ht="12" hidden="1" customHeight="1" x14ac:dyDescent="0.25">
      <c r="A250" s="236">
        <v>41</v>
      </c>
      <c r="B250" s="161"/>
      <c r="C250" s="162">
        <v>623</v>
      </c>
      <c r="D250" s="163" t="s">
        <v>93</v>
      </c>
      <c r="E250" s="132"/>
      <c r="F250" s="69"/>
      <c r="G250" s="68"/>
      <c r="H250" s="70"/>
      <c r="I250" s="69">
        <v>50</v>
      </c>
      <c r="J250" s="71">
        <v>20</v>
      </c>
      <c r="K250" s="69">
        <v>50</v>
      </c>
      <c r="L250" s="69">
        <v>50</v>
      </c>
    </row>
    <row r="251" spans="1:12" s="11" customFormat="1" ht="12" hidden="1" customHeight="1" x14ac:dyDescent="0.25">
      <c r="A251" s="232" t="s">
        <v>302</v>
      </c>
      <c r="B251" s="161"/>
      <c r="C251" s="162">
        <v>625001</v>
      </c>
      <c r="D251" s="163" t="s">
        <v>94</v>
      </c>
      <c r="E251" s="132"/>
      <c r="F251" s="69"/>
      <c r="G251" s="68">
        <v>180.27</v>
      </c>
      <c r="H251" s="70">
        <v>200</v>
      </c>
      <c r="I251" s="69">
        <v>150</v>
      </c>
      <c r="J251" s="71">
        <v>50</v>
      </c>
      <c r="K251" s="69">
        <v>150</v>
      </c>
      <c r="L251" s="69">
        <v>150</v>
      </c>
    </row>
    <row r="252" spans="1:12" s="11" customFormat="1" ht="12" hidden="1" customHeight="1" x14ac:dyDescent="0.25">
      <c r="A252" s="236">
        <v>41</v>
      </c>
      <c r="B252" s="161"/>
      <c r="C252" s="162">
        <v>625001</v>
      </c>
      <c r="D252" s="163" t="s">
        <v>94</v>
      </c>
      <c r="E252" s="132"/>
      <c r="F252" s="69"/>
      <c r="G252" s="68"/>
      <c r="H252" s="70">
        <v>50</v>
      </c>
      <c r="I252" s="69">
        <v>50</v>
      </c>
      <c r="J252" s="71">
        <v>50</v>
      </c>
      <c r="K252" s="69">
        <v>50</v>
      </c>
      <c r="L252" s="69">
        <v>50</v>
      </c>
    </row>
    <row r="253" spans="1:12" s="11" customFormat="1" ht="12" hidden="1" customHeight="1" x14ac:dyDescent="0.25">
      <c r="A253" s="232" t="s">
        <v>302</v>
      </c>
      <c r="B253" s="161"/>
      <c r="C253" s="162">
        <v>625002</v>
      </c>
      <c r="D253" s="163" t="s">
        <v>95</v>
      </c>
      <c r="E253" s="132"/>
      <c r="F253" s="69"/>
      <c r="G253" s="68">
        <v>1802.82</v>
      </c>
      <c r="H253" s="70">
        <v>1750</v>
      </c>
      <c r="I253" s="69">
        <v>1000</v>
      </c>
      <c r="J253" s="71">
        <v>450</v>
      </c>
      <c r="K253" s="69">
        <v>1000</v>
      </c>
      <c r="L253" s="69">
        <v>1000</v>
      </c>
    </row>
    <row r="254" spans="1:12" s="11" customFormat="1" ht="12" hidden="1" customHeight="1" x14ac:dyDescent="0.25">
      <c r="A254" s="236">
        <v>41</v>
      </c>
      <c r="B254" s="161"/>
      <c r="C254" s="162">
        <v>625002</v>
      </c>
      <c r="D254" s="163" t="s">
        <v>95</v>
      </c>
      <c r="E254" s="132"/>
      <c r="F254" s="69"/>
      <c r="G254" s="68"/>
      <c r="H254" s="70">
        <v>300</v>
      </c>
      <c r="I254" s="69">
        <v>750</v>
      </c>
      <c r="J254" s="71">
        <v>450</v>
      </c>
      <c r="K254" s="69">
        <v>750</v>
      </c>
      <c r="L254" s="69">
        <v>750</v>
      </c>
    </row>
    <row r="255" spans="1:12" s="11" customFormat="1" ht="12" hidden="1" customHeight="1" x14ac:dyDescent="0.25">
      <c r="A255" s="232" t="s">
        <v>302</v>
      </c>
      <c r="B255" s="161"/>
      <c r="C255" s="162">
        <v>625003</v>
      </c>
      <c r="D255" s="163" t="s">
        <v>96</v>
      </c>
      <c r="E255" s="132"/>
      <c r="F255" s="69"/>
      <c r="G255" s="68">
        <v>103</v>
      </c>
      <c r="H255" s="70">
        <v>200</v>
      </c>
      <c r="I255" s="69">
        <v>150</v>
      </c>
      <c r="J255" s="71">
        <v>50</v>
      </c>
      <c r="K255" s="69">
        <v>150</v>
      </c>
      <c r="L255" s="69">
        <v>150</v>
      </c>
    </row>
    <row r="256" spans="1:12" s="11" customFormat="1" ht="12" hidden="1" customHeight="1" x14ac:dyDescent="0.25">
      <c r="A256" s="236">
        <v>41</v>
      </c>
      <c r="B256" s="161"/>
      <c r="C256" s="162">
        <v>625003</v>
      </c>
      <c r="D256" s="163" t="s">
        <v>96</v>
      </c>
      <c r="E256" s="132"/>
      <c r="F256" s="69"/>
      <c r="G256" s="68"/>
      <c r="H256" s="70">
        <v>50</v>
      </c>
      <c r="I256" s="69">
        <v>50</v>
      </c>
      <c r="J256" s="71">
        <v>50</v>
      </c>
      <c r="K256" s="69">
        <v>50</v>
      </c>
      <c r="L256" s="69">
        <v>50</v>
      </c>
    </row>
    <row r="257" spans="1:12" s="11" customFormat="1" ht="12" hidden="1" customHeight="1" x14ac:dyDescent="0.25">
      <c r="A257" s="232" t="s">
        <v>302</v>
      </c>
      <c r="B257" s="161"/>
      <c r="C257" s="162">
        <v>625004</v>
      </c>
      <c r="D257" s="163" t="s">
        <v>97</v>
      </c>
      <c r="E257" s="132"/>
      <c r="F257" s="69"/>
      <c r="G257" s="68">
        <v>386.3</v>
      </c>
      <c r="H257" s="70">
        <v>650</v>
      </c>
      <c r="I257" s="69">
        <v>500</v>
      </c>
      <c r="J257" s="71">
        <v>150</v>
      </c>
      <c r="K257" s="69">
        <v>500</v>
      </c>
      <c r="L257" s="69">
        <v>500</v>
      </c>
    </row>
    <row r="258" spans="1:12" s="11" customFormat="1" ht="12" hidden="1" customHeight="1" x14ac:dyDescent="0.25">
      <c r="A258" s="236">
        <v>41</v>
      </c>
      <c r="B258" s="161"/>
      <c r="C258" s="162">
        <v>625004</v>
      </c>
      <c r="D258" s="163" t="s">
        <v>97</v>
      </c>
      <c r="E258" s="132"/>
      <c r="F258" s="69"/>
      <c r="G258" s="68"/>
      <c r="H258" s="70">
        <v>100</v>
      </c>
      <c r="I258" s="69">
        <v>100</v>
      </c>
      <c r="J258" s="71">
        <v>150</v>
      </c>
      <c r="K258" s="69">
        <v>100</v>
      </c>
      <c r="L258" s="69">
        <v>100</v>
      </c>
    </row>
    <row r="259" spans="1:12" s="11" customFormat="1" ht="12" hidden="1" customHeight="1" x14ac:dyDescent="0.25">
      <c r="A259" s="232" t="s">
        <v>302</v>
      </c>
      <c r="B259" s="161"/>
      <c r="C259" s="162">
        <v>625005</v>
      </c>
      <c r="D259" s="163" t="s">
        <v>98</v>
      </c>
      <c r="E259" s="132"/>
      <c r="F259" s="69"/>
      <c r="G259" s="68">
        <v>128.76</v>
      </c>
      <c r="H259" s="70">
        <v>90</v>
      </c>
      <c r="I259" s="69">
        <v>30</v>
      </c>
      <c r="J259" s="71">
        <v>20</v>
      </c>
      <c r="K259" s="69">
        <v>30</v>
      </c>
      <c r="L259" s="69">
        <v>30</v>
      </c>
    </row>
    <row r="260" spans="1:12" s="11" customFormat="1" ht="12" hidden="1" customHeight="1" x14ac:dyDescent="0.25">
      <c r="A260" s="236">
        <v>41</v>
      </c>
      <c r="B260" s="161"/>
      <c r="C260" s="162">
        <v>625005</v>
      </c>
      <c r="D260" s="163" t="s">
        <v>98</v>
      </c>
      <c r="E260" s="132"/>
      <c r="F260" s="69"/>
      <c r="G260" s="68"/>
      <c r="H260" s="70">
        <v>30</v>
      </c>
      <c r="I260" s="69">
        <v>20</v>
      </c>
      <c r="J260" s="71">
        <v>20</v>
      </c>
      <c r="K260" s="69">
        <v>20</v>
      </c>
      <c r="L260" s="69">
        <v>20</v>
      </c>
    </row>
    <row r="261" spans="1:12" s="11" customFormat="1" ht="12" hidden="1" customHeight="1" x14ac:dyDescent="0.25">
      <c r="A261" s="232" t="s">
        <v>302</v>
      </c>
      <c r="B261" s="161"/>
      <c r="C261" s="162">
        <v>625007</v>
      </c>
      <c r="D261" s="163" t="s">
        <v>99</v>
      </c>
      <c r="E261" s="132"/>
      <c r="F261" s="69"/>
      <c r="G261" s="68">
        <v>611.58000000000004</v>
      </c>
      <c r="H261" s="70">
        <v>130</v>
      </c>
      <c r="I261" s="69">
        <v>100</v>
      </c>
      <c r="J261" s="71">
        <v>30</v>
      </c>
      <c r="K261" s="69">
        <v>100</v>
      </c>
      <c r="L261" s="69">
        <v>100</v>
      </c>
    </row>
    <row r="262" spans="1:12" s="11" customFormat="1" ht="12" hidden="1" customHeight="1" x14ac:dyDescent="0.25">
      <c r="A262" s="236">
        <v>41</v>
      </c>
      <c r="B262" s="161"/>
      <c r="C262" s="162">
        <v>625007</v>
      </c>
      <c r="D262" s="163" t="s">
        <v>99</v>
      </c>
      <c r="E262" s="132"/>
      <c r="F262" s="69"/>
      <c r="G262" s="68"/>
      <c r="H262" s="70">
        <v>100</v>
      </c>
      <c r="I262" s="69">
        <v>50</v>
      </c>
      <c r="J262" s="71">
        <v>30</v>
      </c>
      <c r="K262" s="69">
        <v>50</v>
      </c>
      <c r="L262" s="69">
        <v>50</v>
      </c>
    </row>
    <row r="263" spans="1:12" s="11" customFormat="1" ht="12" hidden="1" customHeight="1" x14ac:dyDescent="0.25">
      <c r="A263" s="165">
        <v>41</v>
      </c>
      <c r="B263" s="161"/>
      <c r="C263" s="162">
        <v>627</v>
      </c>
      <c r="D263" s="163" t="s">
        <v>100</v>
      </c>
      <c r="E263" s="132"/>
      <c r="F263" s="69"/>
      <c r="G263" s="68">
        <v>172.35</v>
      </c>
      <c r="H263" s="70">
        <v>0</v>
      </c>
      <c r="I263" s="69">
        <v>0</v>
      </c>
      <c r="J263" s="71">
        <v>0</v>
      </c>
      <c r="K263" s="69">
        <v>0</v>
      </c>
      <c r="L263" s="69">
        <v>0</v>
      </c>
    </row>
    <row r="264" spans="1:12" ht="24.75" customHeight="1" x14ac:dyDescent="0.25">
      <c r="A264" s="78"/>
      <c r="B264" s="61">
        <v>633</v>
      </c>
      <c r="C264" s="159"/>
      <c r="D264" s="159" t="s">
        <v>108</v>
      </c>
      <c r="E264" s="117" t="s">
        <v>198</v>
      </c>
      <c r="F264" s="366">
        <v>602.78</v>
      </c>
      <c r="G264" s="365">
        <v>993.55</v>
      </c>
      <c r="H264" s="46">
        <v>890</v>
      </c>
      <c r="I264" s="364">
        <f>SUM(I265:I270)</f>
        <v>350</v>
      </c>
      <c r="J264" s="46">
        <v>870</v>
      </c>
      <c r="K264" s="364">
        <f>SUM(K265:K270)</f>
        <v>350</v>
      </c>
      <c r="L264" s="364">
        <f>SUM(L265:L270)</f>
        <v>350</v>
      </c>
    </row>
    <row r="265" spans="1:12" ht="12" hidden="1" customHeight="1" x14ac:dyDescent="0.25">
      <c r="A265" s="237" t="s">
        <v>51</v>
      </c>
      <c r="B265" s="89"/>
      <c r="C265" s="163">
        <v>633004</v>
      </c>
      <c r="D265" s="163" t="s">
        <v>111</v>
      </c>
      <c r="E265" s="132"/>
      <c r="F265" s="69"/>
      <c r="G265" s="68">
        <v>39.6</v>
      </c>
      <c r="H265" s="70">
        <v>40</v>
      </c>
      <c r="I265" s="69">
        <v>50</v>
      </c>
      <c r="J265" s="71">
        <v>40</v>
      </c>
      <c r="K265" s="69">
        <v>50</v>
      </c>
      <c r="L265" s="69">
        <v>50</v>
      </c>
    </row>
    <row r="266" spans="1:12" ht="12" hidden="1" customHeight="1" x14ac:dyDescent="0.25">
      <c r="A266" s="237" t="s">
        <v>51</v>
      </c>
      <c r="B266" s="89"/>
      <c r="C266" s="163">
        <v>633006</v>
      </c>
      <c r="D266" s="163" t="s">
        <v>113</v>
      </c>
      <c r="E266" s="132"/>
      <c r="F266" s="69"/>
      <c r="G266" s="68">
        <v>650.39</v>
      </c>
      <c r="H266" s="70">
        <v>500</v>
      </c>
      <c r="I266" s="69">
        <v>100</v>
      </c>
      <c r="J266" s="71">
        <v>500</v>
      </c>
      <c r="K266" s="69">
        <v>100</v>
      </c>
      <c r="L266" s="69">
        <v>100</v>
      </c>
    </row>
    <row r="267" spans="1:12" ht="12" hidden="1" customHeight="1" x14ac:dyDescent="0.25">
      <c r="A267" s="78">
        <v>41</v>
      </c>
      <c r="B267" s="89"/>
      <c r="C267" s="163">
        <v>633006</v>
      </c>
      <c r="D267" s="163" t="s">
        <v>113</v>
      </c>
      <c r="E267" s="132"/>
      <c r="F267" s="69"/>
      <c r="G267" s="68">
        <v>264.77999999999997</v>
      </c>
      <c r="H267" s="70">
        <v>270</v>
      </c>
      <c r="I267" s="69">
        <v>50</v>
      </c>
      <c r="J267" s="71">
        <v>270</v>
      </c>
      <c r="K267" s="69">
        <v>50</v>
      </c>
      <c r="L267" s="69">
        <v>50</v>
      </c>
    </row>
    <row r="268" spans="1:12" ht="12" hidden="1" customHeight="1" x14ac:dyDescent="0.25">
      <c r="A268" s="237" t="s">
        <v>51</v>
      </c>
      <c r="B268" s="89"/>
      <c r="C268" s="163">
        <v>633010</v>
      </c>
      <c r="D268" s="163" t="s">
        <v>173</v>
      </c>
      <c r="E268" s="132"/>
      <c r="F268" s="69"/>
      <c r="G268" s="68">
        <v>10.199999999999999</v>
      </c>
      <c r="H268" s="70">
        <v>20</v>
      </c>
      <c r="I268" s="69">
        <v>50</v>
      </c>
      <c r="J268" s="71">
        <v>20</v>
      </c>
      <c r="K268" s="69">
        <v>50</v>
      </c>
      <c r="L268" s="69">
        <v>50</v>
      </c>
    </row>
    <row r="269" spans="1:12" ht="12" hidden="1" customHeight="1" x14ac:dyDescent="0.25">
      <c r="A269" s="232" t="s">
        <v>51</v>
      </c>
      <c r="B269" s="89"/>
      <c r="C269" s="163">
        <v>633015</v>
      </c>
      <c r="D269" s="163" t="s">
        <v>116</v>
      </c>
      <c r="E269" s="132"/>
      <c r="F269" s="69"/>
      <c r="G269" s="68">
        <v>28.58</v>
      </c>
      <c r="H269" s="70">
        <v>50</v>
      </c>
      <c r="I269" s="69">
        <v>50</v>
      </c>
      <c r="J269" s="71">
        <v>40</v>
      </c>
      <c r="K269" s="69">
        <v>50</v>
      </c>
      <c r="L269" s="69">
        <v>50</v>
      </c>
    </row>
    <row r="270" spans="1:12" ht="12" hidden="1" customHeight="1" x14ac:dyDescent="0.25">
      <c r="A270" s="78">
        <v>41</v>
      </c>
      <c r="B270" s="89"/>
      <c r="C270" s="163">
        <v>633015</v>
      </c>
      <c r="D270" s="163" t="s">
        <v>116</v>
      </c>
      <c r="E270" s="132"/>
      <c r="F270" s="69"/>
      <c r="G270" s="68"/>
      <c r="H270" s="70">
        <v>10</v>
      </c>
      <c r="I270" s="69">
        <v>50</v>
      </c>
      <c r="J270" s="71">
        <v>40</v>
      </c>
      <c r="K270" s="69">
        <v>50</v>
      </c>
      <c r="L270" s="69">
        <v>50</v>
      </c>
    </row>
    <row r="271" spans="1:12" x14ac:dyDescent="0.25">
      <c r="A271" s="238" t="s">
        <v>307</v>
      </c>
      <c r="B271" s="61">
        <v>637</v>
      </c>
      <c r="C271" s="159"/>
      <c r="D271" s="159" t="s">
        <v>129</v>
      </c>
      <c r="E271" s="117" t="s">
        <v>199</v>
      </c>
      <c r="F271" s="366">
        <v>85.96</v>
      </c>
      <c r="G271" s="365">
        <v>186.58</v>
      </c>
      <c r="H271" s="46">
        <v>265</v>
      </c>
      <c r="I271" s="364">
        <f>SUM(I272:I273)</f>
        <v>120</v>
      </c>
      <c r="J271" s="46">
        <v>65</v>
      </c>
      <c r="K271" s="364">
        <f>SUM(K272:K273)</f>
        <v>120</v>
      </c>
      <c r="L271" s="364">
        <f>SUM(L272:L273)</f>
        <v>120</v>
      </c>
    </row>
    <row r="272" spans="1:12" s="11" customFormat="1" ht="12" hidden="1" customHeight="1" x14ac:dyDescent="0.25">
      <c r="A272" s="232" t="s">
        <v>51</v>
      </c>
      <c r="B272" s="239"/>
      <c r="C272" s="240">
        <v>637015</v>
      </c>
      <c r="D272" s="228" t="s">
        <v>195</v>
      </c>
      <c r="E272" s="158"/>
      <c r="F272" s="53"/>
      <c r="G272" s="52">
        <v>23.17</v>
      </c>
      <c r="H272" s="70">
        <v>20</v>
      </c>
      <c r="I272" s="53">
        <v>20</v>
      </c>
      <c r="J272" s="229">
        <v>20</v>
      </c>
      <c r="K272" s="53">
        <v>20</v>
      </c>
      <c r="L272" s="53">
        <v>20</v>
      </c>
    </row>
    <row r="273" spans="1:12" s="11" customFormat="1" ht="12" hidden="1" customHeight="1" thickBot="1" x14ac:dyDescent="0.3">
      <c r="A273" s="241" t="s">
        <v>51</v>
      </c>
      <c r="B273" s="180"/>
      <c r="C273" s="181">
        <v>637016</v>
      </c>
      <c r="D273" s="182" t="s">
        <v>137</v>
      </c>
      <c r="E273" s="122"/>
      <c r="F273" s="94"/>
      <c r="G273" s="93">
        <v>163.41</v>
      </c>
      <c r="H273" s="95">
        <v>245</v>
      </c>
      <c r="I273" s="94">
        <v>100</v>
      </c>
      <c r="J273" s="183">
        <v>45</v>
      </c>
      <c r="K273" s="94">
        <v>100</v>
      </c>
      <c r="L273" s="94">
        <v>100</v>
      </c>
    </row>
    <row r="274" spans="1:12" x14ac:dyDescent="0.25">
      <c r="A274" s="98"/>
      <c r="B274" s="101"/>
      <c r="C274" s="184"/>
      <c r="D274" s="184"/>
      <c r="E274" s="124"/>
      <c r="F274" s="382">
        <f>F243+F246+F264+F271</f>
        <v>15725.51</v>
      </c>
      <c r="G274" s="384">
        <f t="shared" ref="G274:L274" si="18">G243+G246+G264+G271</f>
        <v>23278.77</v>
      </c>
      <c r="H274" s="409">
        <v>21930</v>
      </c>
      <c r="I274" s="382">
        <f t="shared" si="18"/>
        <v>14770</v>
      </c>
      <c r="J274" s="386">
        <f t="shared" si="18"/>
        <v>4410</v>
      </c>
      <c r="K274" s="382">
        <f t="shared" si="18"/>
        <v>14770</v>
      </c>
      <c r="L274" s="382">
        <f t="shared" si="18"/>
        <v>14770</v>
      </c>
    </row>
    <row r="275" spans="1:12" x14ac:dyDescent="0.25">
      <c r="A275" s="17"/>
      <c r="B275" s="17"/>
      <c r="C275" s="17"/>
      <c r="D275" s="17"/>
      <c r="E275" s="21"/>
      <c r="F275" s="405"/>
      <c r="G275" s="405"/>
      <c r="H275" s="405"/>
      <c r="I275" s="405"/>
      <c r="J275" s="405"/>
      <c r="K275" s="405"/>
      <c r="L275" s="405"/>
    </row>
    <row r="276" spans="1:12" x14ac:dyDescent="0.25">
      <c r="A276" s="185" t="s">
        <v>200</v>
      </c>
      <c r="B276" s="186" t="s">
        <v>201</v>
      </c>
      <c r="C276" s="186"/>
      <c r="D276" s="187"/>
      <c r="E276" s="21"/>
      <c r="F276" s="353"/>
      <c r="G276" s="353"/>
      <c r="H276" s="353"/>
      <c r="I276" s="353"/>
      <c r="J276" s="353"/>
      <c r="K276" s="353"/>
      <c r="L276" s="353"/>
    </row>
    <row r="277" spans="1:12" x14ac:dyDescent="0.25">
      <c r="A277" s="125">
        <v>71</v>
      </c>
      <c r="B277" s="154">
        <v>632</v>
      </c>
      <c r="C277" s="221" t="s">
        <v>202</v>
      </c>
      <c r="D277" s="155" t="s">
        <v>103</v>
      </c>
      <c r="E277" s="129" t="s">
        <v>203</v>
      </c>
      <c r="F277" s="380">
        <v>0</v>
      </c>
      <c r="G277" s="392">
        <v>333.93</v>
      </c>
      <c r="H277" s="156">
        <v>350</v>
      </c>
      <c r="I277" s="380">
        <v>100</v>
      </c>
      <c r="J277" s="379">
        <v>350</v>
      </c>
      <c r="K277" s="380">
        <v>100</v>
      </c>
      <c r="L277" s="380">
        <v>100</v>
      </c>
    </row>
    <row r="278" spans="1:12" x14ac:dyDescent="0.25">
      <c r="A278" s="58">
        <v>71</v>
      </c>
      <c r="B278" s="61">
        <v>633</v>
      </c>
      <c r="C278" s="242" t="s">
        <v>182</v>
      </c>
      <c r="D278" s="159" t="s">
        <v>108</v>
      </c>
      <c r="E278" s="117" t="s">
        <v>155</v>
      </c>
      <c r="F278" s="366">
        <v>1297.2</v>
      </c>
      <c r="G278" s="365">
        <v>1000.8</v>
      </c>
      <c r="H278" s="46">
        <v>1000</v>
      </c>
      <c r="I278" s="366">
        <v>500</v>
      </c>
      <c r="J278" s="290">
        <v>1000</v>
      </c>
      <c r="K278" s="366">
        <v>500</v>
      </c>
      <c r="L278" s="366">
        <v>500</v>
      </c>
    </row>
    <row r="279" spans="1:12" x14ac:dyDescent="0.25">
      <c r="A279" s="58">
        <v>71</v>
      </c>
      <c r="B279" s="61">
        <v>635</v>
      </c>
      <c r="C279" s="242" t="s">
        <v>187</v>
      </c>
      <c r="D279" s="159" t="s">
        <v>124</v>
      </c>
      <c r="E279" s="117" t="s">
        <v>193</v>
      </c>
      <c r="F279" s="366">
        <v>2118</v>
      </c>
      <c r="G279" s="365">
        <v>2869.43</v>
      </c>
      <c r="H279" s="46">
        <v>3000</v>
      </c>
      <c r="I279" s="366">
        <v>3000</v>
      </c>
      <c r="J279" s="290">
        <v>3000</v>
      </c>
      <c r="K279" s="366">
        <v>3000</v>
      </c>
      <c r="L279" s="366">
        <v>3000</v>
      </c>
    </row>
    <row r="280" spans="1:12" ht="22.5" x14ac:dyDescent="0.25">
      <c r="A280" s="58">
        <v>71</v>
      </c>
      <c r="B280" s="61">
        <v>637</v>
      </c>
      <c r="C280" s="242"/>
      <c r="D280" s="159" t="s">
        <v>129</v>
      </c>
      <c r="E280" s="117" t="s">
        <v>204</v>
      </c>
      <c r="F280" s="366">
        <v>1323.78</v>
      </c>
      <c r="G280" s="365">
        <v>823.8</v>
      </c>
      <c r="H280" s="290">
        <v>1080</v>
      </c>
      <c r="I280" s="366">
        <f>SUM(I281:I283)</f>
        <v>900</v>
      </c>
      <c r="J280" s="290">
        <v>880</v>
      </c>
      <c r="K280" s="366">
        <f>SUM(K281:K283)</f>
        <v>900</v>
      </c>
      <c r="L280" s="366">
        <f>SUM(L281:L283)</f>
        <v>900</v>
      </c>
    </row>
    <row r="281" spans="1:12" s="11" customFormat="1" ht="12" hidden="1" customHeight="1" x14ac:dyDescent="0.25">
      <c r="A281" s="160"/>
      <c r="B281" s="161"/>
      <c r="C281" s="162">
        <v>637011</v>
      </c>
      <c r="D281" s="163" t="s">
        <v>134</v>
      </c>
      <c r="E281" s="132"/>
      <c r="F281" s="69"/>
      <c r="G281" s="68">
        <v>750</v>
      </c>
      <c r="H281" s="70">
        <v>750</v>
      </c>
      <c r="I281" s="69">
        <v>750</v>
      </c>
      <c r="J281" s="71">
        <v>750</v>
      </c>
      <c r="K281" s="69">
        <v>750</v>
      </c>
      <c r="L281" s="69">
        <v>750</v>
      </c>
    </row>
    <row r="282" spans="1:12" s="11" customFormat="1" ht="12" hidden="1" customHeight="1" x14ac:dyDescent="0.25">
      <c r="A282" s="160"/>
      <c r="B282" s="161"/>
      <c r="C282" s="162">
        <v>637012</v>
      </c>
      <c r="D282" s="163" t="s">
        <v>135</v>
      </c>
      <c r="E282" s="132"/>
      <c r="F282" s="69"/>
      <c r="G282" s="68">
        <v>73.819999999999993</v>
      </c>
      <c r="H282" s="70">
        <v>130</v>
      </c>
      <c r="I282" s="69">
        <v>150</v>
      </c>
      <c r="J282" s="71">
        <v>130</v>
      </c>
      <c r="K282" s="69">
        <v>150</v>
      </c>
      <c r="L282" s="69">
        <v>150</v>
      </c>
    </row>
    <row r="283" spans="1:12" s="11" customFormat="1" ht="12" hidden="1" customHeight="1" thickBot="1" x14ac:dyDescent="0.3">
      <c r="A283" s="197"/>
      <c r="B283" s="243"/>
      <c r="C283" s="244">
        <v>637015</v>
      </c>
      <c r="D283" s="245" t="s">
        <v>177</v>
      </c>
      <c r="E283" s="143"/>
      <c r="F283" s="145"/>
      <c r="G283" s="246">
        <v>0</v>
      </c>
      <c r="H283" s="95">
        <v>200</v>
      </c>
      <c r="I283" s="145">
        <v>0</v>
      </c>
      <c r="J283" s="196">
        <v>0</v>
      </c>
      <c r="K283" s="145">
        <v>0</v>
      </c>
      <c r="L283" s="145">
        <v>0</v>
      </c>
    </row>
    <row r="284" spans="1:12" x14ac:dyDescent="0.25">
      <c r="A284" s="98"/>
      <c r="B284" s="101"/>
      <c r="C284" s="184"/>
      <c r="D284" s="184"/>
      <c r="E284" s="124"/>
      <c r="F284" s="382">
        <f>F277+F278+F279+F280</f>
        <v>4738.9799999999996</v>
      </c>
      <c r="G284" s="384">
        <f>G277+G278+G279+G280</f>
        <v>5027.96</v>
      </c>
      <c r="H284" s="409">
        <v>5430</v>
      </c>
      <c r="I284" s="382">
        <f t="shared" ref="I284:L284" si="19">I277+I278+I279+I280</f>
        <v>4500</v>
      </c>
      <c r="J284" s="386">
        <f t="shared" si="19"/>
        <v>5230</v>
      </c>
      <c r="K284" s="382">
        <f t="shared" si="19"/>
        <v>4500</v>
      </c>
      <c r="L284" s="382">
        <f t="shared" si="19"/>
        <v>4500</v>
      </c>
    </row>
    <row r="285" spans="1:12" x14ac:dyDescent="0.25">
      <c r="A285" s="17"/>
      <c r="B285" s="17"/>
      <c r="C285" s="17"/>
      <c r="D285" s="17"/>
      <c r="E285" s="21"/>
      <c r="F285" s="353"/>
      <c r="G285" s="353"/>
      <c r="H285" s="353"/>
      <c r="I285" s="353"/>
      <c r="J285" s="353"/>
      <c r="K285" s="353"/>
      <c r="L285" s="353"/>
    </row>
    <row r="286" spans="1:12" x14ac:dyDescent="0.25">
      <c r="A286" s="185" t="s">
        <v>205</v>
      </c>
      <c r="B286" s="186" t="s">
        <v>206</v>
      </c>
      <c r="C286" s="186"/>
      <c r="D286" s="187"/>
      <c r="E286" s="21"/>
      <c r="F286" s="353"/>
      <c r="G286" s="353"/>
      <c r="H286" s="353"/>
      <c r="I286" s="353"/>
      <c r="J286" s="353"/>
      <c r="K286" s="353"/>
      <c r="L286" s="353"/>
    </row>
    <row r="287" spans="1:12" x14ac:dyDescent="0.25">
      <c r="A287" s="125">
        <v>41</v>
      </c>
      <c r="B287" s="154">
        <v>632</v>
      </c>
      <c r="C287" s="221" t="s">
        <v>202</v>
      </c>
      <c r="D287" s="155" t="s">
        <v>103</v>
      </c>
      <c r="E287" s="129" t="s">
        <v>203</v>
      </c>
      <c r="F287" s="380">
        <v>1690.1</v>
      </c>
      <c r="G287" s="392">
        <v>187</v>
      </c>
      <c r="H287" s="156">
        <v>250</v>
      </c>
      <c r="I287" s="380">
        <v>250</v>
      </c>
      <c r="J287" s="379">
        <v>250</v>
      </c>
      <c r="K287" s="380">
        <v>250</v>
      </c>
      <c r="L287" s="380">
        <v>250</v>
      </c>
    </row>
    <row r="288" spans="1:12" ht="13.5" thickBot="1" x14ac:dyDescent="0.3">
      <c r="A288" s="213">
        <v>41</v>
      </c>
      <c r="B288" s="216">
        <v>635</v>
      </c>
      <c r="C288" s="222" t="s">
        <v>182</v>
      </c>
      <c r="D288" s="225" t="s">
        <v>124</v>
      </c>
      <c r="E288" s="217" t="s">
        <v>193</v>
      </c>
      <c r="F288" s="400">
        <v>6129.12</v>
      </c>
      <c r="G288" s="401">
        <v>5541.79</v>
      </c>
      <c r="H288" s="224">
        <v>5040</v>
      </c>
      <c r="I288" s="400">
        <v>5040</v>
      </c>
      <c r="J288" s="264">
        <v>5040</v>
      </c>
      <c r="K288" s="400">
        <v>5040</v>
      </c>
      <c r="L288" s="400">
        <v>5040</v>
      </c>
    </row>
    <row r="289" spans="1:12" ht="13.5" thickTop="1" x14ac:dyDescent="0.25">
      <c r="A289" s="98"/>
      <c r="B289" s="101"/>
      <c r="C289" s="184"/>
      <c r="D289" s="184"/>
      <c r="E289" s="124"/>
      <c r="F289" s="382">
        <f t="shared" ref="F289:G289" si="20">SUM(F287:F288)</f>
        <v>7819.2199999999993</v>
      </c>
      <c r="G289" s="393">
        <f t="shared" si="20"/>
        <v>5728.79</v>
      </c>
      <c r="H289" s="394">
        <v>5290</v>
      </c>
      <c r="I289" s="382">
        <f>SUM(I287:I288)</f>
        <v>5290</v>
      </c>
      <c r="J289" s="404">
        <f>SUM(J287:J288)</f>
        <v>5290</v>
      </c>
      <c r="K289" s="382">
        <f>SUM(K287:K288)</f>
        <v>5290</v>
      </c>
      <c r="L289" s="382">
        <f>SUM(L287:L288)</f>
        <v>5290</v>
      </c>
    </row>
    <row r="290" spans="1:12" x14ac:dyDescent="0.25">
      <c r="A290" s="17"/>
      <c r="B290" s="17"/>
      <c r="C290" s="17"/>
      <c r="D290" s="17"/>
      <c r="E290" s="21"/>
      <c r="F290" s="353"/>
      <c r="G290" s="353"/>
      <c r="H290" s="353"/>
      <c r="I290" s="353"/>
      <c r="J290" s="353"/>
      <c r="K290" s="353"/>
      <c r="L290" s="353"/>
    </row>
    <row r="291" spans="1:12" x14ac:dyDescent="0.25">
      <c r="A291" s="185" t="s">
        <v>207</v>
      </c>
      <c r="B291" s="186" t="s">
        <v>208</v>
      </c>
      <c r="C291" s="186"/>
      <c r="D291" s="187"/>
      <c r="E291" s="21"/>
      <c r="F291" s="353"/>
      <c r="G291" s="353"/>
      <c r="H291" s="353"/>
      <c r="I291" s="353"/>
      <c r="J291" s="353"/>
      <c r="K291" s="353"/>
      <c r="L291" s="353"/>
    </row>
    <row r="292" spans="1:12" ht="27.75" customHeight="1" x14ac:dyDescent="0.25">
      <c r="A292" s="125">
        <v>41.110999999999997</v>
      </c>
      <c r="B292" s="127">
        <v>611</v>
      </c>
      <c r="C292" s="188"/>
      <c r="D292" s="127" t="s">
        <v>88</v>
      </c>
      <c r="E292" s="129" t="s">
        <v>89</v>
      </c>
      <c r="F292" s="380">
        <v>50801.83</v>
      </c>
      <c r="G292" s="392">
        <v>55045.55</v>
      </c>
      <c r="H292" s="379">
        <v>79200</v>
      </c>
      <c r="I292" s="380">
        <f>SUM(I293:I294)</f>
        <v>90690</v>
      </c>
      <c r="J292" s="379">
        <v>79200</v>
      </c>
      <c r="K292" s="380">
        <f>SUM(K293:K294)</f>
        <v>90690</v>
      </c>
      <c r="L292" s="380">
        <f>SUM(L293:L294)</f>
        <v>90690</v>
      </c>
    </row>
    <row r="293" spans="1:12" s="9" customFormat="1" ht="12" hidden="1" customHeight="1" x14ac:dyDescent="0.25">
      <c r="A293" s="247">
        <v>111</v>
      </c>
      <c r="B293" s="248">
        <v>611</v>
      </c>
      <c r="C293" s="249"/>
      <c r="D293" s="250" t="s">
        <v>88</v>
      </c>
      <c r="E293" s="235"/>
      <c r="F293" s="251"/>
      <c r="G293" s="252">
        <v>15371.26</v>
      </c>
      <c r="H293" s="70">
        <v>17760</v>
      </c>
      <c r="I293" s="84">
        <v>16000</v>
      </c>
      <c r="J293" s="55">
        <v>16000</v>
      </c>
      <c r="K293" s="84">
        <v>16000</v>
      </c>
      <c r="L293" s="84">
        <v>16000</v>
      </c>
    </row>
    <row r="294" spans="1:12" s="9" customFormat="1" ht="12" hidden="1" customHeight="1" x14ac:dyDescent="0.25">
      <c r="A294" s="247">
        <v>41</v>
      </c>
      <c r="B294" s="248">
        <v>611</v>
      </c>
      <c r="C294" s="249"/>
      <c r="D294" s="250" t="s">
        <v>88</v>
      </c>
      <c r="E294" s="235"/>
      <c r="F294" s="251"/>
      <c r="G294" s="252">
        <v>39674.29</v>
      </c>
      <c r="H294" s="70">
        <v>61440</v>
      </c>
      <c r="I294" s="253">
        <v>74690</v>
      </c>
      <c r="J294" s="55">
        <v>63200</v>
      </c>
      <c r="K294" s="253">
        <v>74690</v>
      </c>
      <c r="L294" s="253">
        <v>74690</v>
      </c>
    </row>
    <row r="295" spans="1:12" ht="51" customHeight="1" x14ac:dyDescent="0.25">
      <c r="A295" s="58">
        <v>41</v>
      </c>
      <c r="B295" s="60">
        <v>620</v>
      </c>
      <c r="C295" s="190"/>
      <c r="D295" s="60" t="s">
        <v>90</v>
      </c>
      <c r="E295" s="117" t="s">
        <v>153</v>
      </c>
      <c r="F295" s="366">
        <v>16813.64</v>
      </c>
      <c r="G295" s="365">
        <v>20955.060000000001</v>
      </c>
      <c r="H295" s="290">
        <v>28500</v>
      </c>
      <c r="I295" s="364">
        <f>SUM(I296:I312)</f>
        <v>34500</v>
      </c>
      <c r="J295" s="46">
        <v>28200</v>
      </c>
      <c r="K295" s="364">
        <f>SUM(K296:K312)</f>
        <v>34500</v>
      </c>
      <c r="L295" s="364">
        <f>SUM(L296:L312)</f>
        <v>34500</v>
      </c>
    </row>
    <row r="296" spans="1:12" s="11" customFormat="1" ht="12" hidden="1" customHeight="1" x14ac:dyDescent="0.25">
      <c r="A296" s="160">
        <v>111</v>
      </c>
      <c r="B296" s="130"/>
      <c r="C296" s="192">
        <v>621</v>
      </c>
      <c r="D296" s="163" t="s">
        <v>92</v>
      </c>
      <c r="E296" s="132"/>
      <c r="F296" s="69"/>
      <c r="G296" s="68">
        <v>1482.22</v>
      </c>
      <c r="H296" s="70">
        <v>800</v>
      </c>
      <c r="I296" s="69">
        <v>1800</v>
      </c>
      <c r="J296" s="71">
        <v>1800</v>
      </c>
      <c r="K296" s="69">
        <v>1800</v>
      </c>
      <c r="L296" s="69">
        <v>1800</v>
      </c>
    </row>
    <row r="297" spans="1:12" s="11" customFormat="1" ht="12" hidden="1" customHeight="1" x14ac:dyDescent="0.25">
      <c r="A297" s="160">
        <v>41</v>
      </c>
      <c r="B297" s="130"/>
      <c r="C297" s="192">
        <v>621</v>
      </c>
      <c r="D297" s="163" t="s">
        <v>92</v>
      </c>
      <c r="E297" s="132"/>
      <c r="F297" s="69"/>
      <c r="G297" s="68">
        <v>2167.08</v>
      </c>
      <c r="H297" s="70">
        <v>3800</v>
      </c>
      <c r="I297" s="69">
        <v>3000</v>
      </c>
      <c r="J297" s="71">
        <v>2800</v>
      </c>
      <c r="K297" s="69">
        <v>3000</v>
      </c>
      <c r="L297" s="69">
        <v>3000</v>
      </c>
    </row>
    <row r="298" spans="1:12" s="11" customFormat="1" ht="12" hidden="1" customHeight="1" x14ac:dyDescent="0.25">
      <c r="A298" s="160">
        <v>111</v>
      </c>
      <c r="B298" s="130"/>
      <c r="C298" s="192">
        <v>623</v>
      </c>
      <c r="D298" s="163" t="s">
        <v>93</v>
      </c>
      <c r="E298" s="132"/>
      <c r="F298" s="69"/>
      <c r="G298" s="68">
        <v>737.31</v>
      </c>
      <c r="H298" s="70">
        <v>400</v>
      </c>
      <c r="I298" s="69">
        <v>1200</v>
      </c>
      <c r="J298" s="71">
        <v>1200</v>
      </c>
      <c r="K298" s="69">
        <v>1200</v>
      </c>
      <c r="L298" s="69">
        <v>1200</v>
      </c>
    </row>
    <row r="299" spans="1:12" s="11" customFormat="1" ht="12" hidden="1" customHeight="1" x14ac:dyDescent="0.25">
      <c r="A299" s="160">
        <v>41</v>
      </c>
      <c r="B299" s="130"/>
      <c r="C299" s="192">
        <v>623</v>
      </c>
      <c r="D299" s="163" t="s">
        <v>93</v>
      </c>
      <c r="E299" s="132"/>
      <c r="F299" s="69"/>
      <c r="G299" s="68">
        <v>1006.59</v>
      </c>
      <c r="H299" s="70">
        <v>2100</v>
      </c>
      <c r="I299" s="69">
        <v>2000</v>
      </c>
      <c r="J299" s="71">
        <v>1300</v>
      </c>
      <c r="K299" s="69">
        <v>2000</v>
      </c>
      <c r="L299" s="69">
        <v>2000</v>
      </c>
    </row>
    <row r="300" spans="1:12" s="11" customFormat="1" ht="12" hidden="1" customHeight="1" x14ac:dyDescent="0.25">
      <c r="A300" s="160">
        <v>111</v>
      </c>
      <c r="B300" s="130"/>
      <c r="C300" s="192">
        <v>625001</v>
      </c>
      <c r="D300" s="163" t="s">
        <v>94</v>
      </c>
      <c r="E300" s="132"/>
      <c r="F300" s="69"/>
      <c r="G300" s="68">
        <v>351.85</v>
      </c>
      <c r="H300" s="70">
        <v>300</v>
      </c>
      <c r="I300" s="69">
        <v>500</v>
      </c>
      <c r="J300" s="71">
        <v>400</v>
      </c>
      <c r="K300" s="69">
        <v>500</v>
      </c>
      <c r="L300" s="69">
        <v>500</v>
      </c>
    </row>
    <row r="301" spans="1:12" s="11" customFormat="1" ht="12" hidden="1" customHeight="1" x14ac:dyDescent="0.25">
      <c r="A301" s="160">
        <v>41</v>
      </c>
      <c r="B301" s="130"/>
      <c r="C301" s="192">
        <v>625001</v>
      </c>
      <c r="D301" s="163" t="s">
        <v>94</v>
      </c>
      <c r="E301" s="132"/>
      <c r="F301" s="69"/>
      <c r="G301" s="68">
        <v>502.33</v>
      </c>
      <c r="H301" s="70">
        <v>900</v>
      </c>
      <c r="I301" s="69">
        <v>1500</v>
      </c>
      <c r="J301" s="71">
        <v>800</v>
      </c>
      <c r="K301" s="69">
        <v>1500</v>
      </c>
      <c r="L301" s="69">
        <v>1500</v>
      </c>
    </row>
    <row r="302" spans="1:12" s="11" customFormat="1" ht="12" hidden="1" customHeight="1" x14ac:dyDescent="0.25">
      <c r="A302" s="160">
        <v>111</v>
      </c>
      <c r="B302" s="130"/>
      <c r="C302" s="192">
        <v>625002</v>
      </c>
      <c r="D302" s="163" t="s">
        <v>95</v>
      </c>
      <c r="E302" s="132"/>
      <c r="F302" s="69"/>
      <c r="G302" s="68">
        <v>3519.83</v>
      </c>
      <c r="H302" s="70">
        <v>2000</v>
      </c>
      <c r="I302" s="69">
        <v>3000</v>
      </c>
      <c r="J302" s="71">
        <v>4500</v>
      </c>
      <c r="K302" s="69">
        <v>3000</v>
      </c>
      <c r="L302" s="69">
        <v>3000</v>
      </c>
    </row>
    <row r="303" spans="1:12" s="11" customFormat="1" ht="12" hidden="1" customHeight="1" x14ac:dyDescent="0.25">
      <c r="A303" s="160">
        <v>41</v>
      </c>
      <c r="B303" s="130"/>
      <c r="C303" s="192">
        <v>625002</v>
      </c>
      <c r="D303" s="163" t="s">
        <v>95</v>
      </c>
      <c r="E303" s="132"/>
      <c r="F303" s="69"/>
      <c r="G303" s="68">
        <v>5024.96</v>
      </c>
      <c r="H303" s="70">
        <v>9000</v>
      </c>
      <c r="I303" s="69">
        <v>8000</v>
      </c>
      <c r="J303" s="71">
        <v>6500</v>
      </c>
      <c r="K303" s="69">
        <v>8000</v>
      </c>
      <c r="L303" s="69">
        <v>8000</v>
      </c>
    </row>
    <row r="304" spans="1:12" s="11" customFormat="1" ht="12" hidden="1" customHeight="1" x14ac:dyDescent="0.25">
      <c r="A304" s="160">
        <v>111</v>
      </c>
      <c r="B304" s="130"/>
      <c r="C304" s="192">
        <v>625003</v>
      </c>
      <c r="D304" s="163" t="s">
        <v>96</v>
      </c>
      <c r="E304" s="132"/>
      <c r="F304" s="69"/>
      <c r="G304" s="68">
        <v>200.99</v>
      </c>
      <c r="H304" s="70">
        <v>200</v>
      </c>
      <c r="I304" s="69">
        <v>500</v>
      </c>
      <c r="J304" s="71">
        <v>500</v>
      </c>
      <c r="K304" s="69">
        <v>500</v>
      </c>
      <c r="L304" s="69">
        <v>500</v>
      </c>
    </row>
    <row r="305" spans="1:12" s="11" customFormat="1" ht="12" hidden="1" customHeight="1" x14ac:dyDescent="0.25">
      <c r="A305" s="160">
        <v>41</v>
      </c>
      <c r="B305" s="130"/>
      <c r="C305" s="192">
        <v>625003</v>
      </c>
      <c r="D305" s="163" t="s">
        <v>96</v>
      </c>
      <c r="E305" s="132"/>
      <c r="F305" s="69"/>
      <c r="G305" s="68">
        <v>298.79000000000002</v>
      </c>
      <c r="H305" s="70">
        <v>900</v>
      </c>
      <c r="I305" s="69">
        <v>1000</v>
      </c>
      <c r="J305" s="71">
        <v>600</v>
      </c>
      <c r="K305" s="69">
        <v>1000</v>
      </c>
      <c r="L305" s="69">
        <v>1000</v>
      </c>
    </row>
    <row r="306" spans="1:12" s="11" customFormat="1" ht="12" hidden="1" customHeight="1" x14ac:dyDescent="0.25">
      <c r="A306" s="160">
        <v>111</v>
      </c>
      <c r="B306" s="130"/>
      <c r="C306" s="192">
        <v>625004</v>
      </c>
      <c r="D306" s="163" t="s">
        <v>97</v>
      </c>
      <c r="E306" s="132"/>
      <c r="F306" s="69"/>
      <c r="G306" s="68">
        <v>754.21</v>
      </c>
      <c r="H306" s="70">
        <v>600</v>
      </c>
      <c r="I306" s="69">
        <v>1500</v>
      </c>
      <c r="J306" s="71">
        <v>900</v>
      </c>
      <c r="K306" s="69">
        <v>1500</v>
      </c>
      <c r="L306" s="69">
        <v>1500</v>
      </c>
    </row>
    <row r="307" spans="1:12" s="11" customFormat="1" ht="12" hidden="1" customHeight="1" x14ac:dyDescent="0.25">
      <c r="A307" s="160">
        <v>41</v>
      </c>
      <c r="B307" s="130"/>
      <c r="C307" s="192">
        <v>625004</v>
      </c>
      <c r="D307" s="163" t="s">
        <v>97</v>
      </c>
      <c r="E307" s="132"/>
      <c r="F307" s="69"/>
      <c r="G307" s="68">
        <v>1076.7</v>
      </c>
      <c r="H307" s="70">
        <v>1800</v>
      </c>
      <c r="I307" s="69">
        <v>2000</v>
      </c>
      <c r="J307" s="71">
        <v>1500</v>
      </c>
      <c r="K307" s="69">
        <v>2000</v>
      </c>
      <c r="L307" s="69">
        <v>2000</v>
      </c>
    </row>
    <row r="308" spans="1:12" s="11" customFormat="1" ht="12" hidden="1" customHeight="1" x14ac:dyDescent="0.25">
      <c r="A308" s="160">
        <v>111</v>
      </c>
      <c r="B308" s="130"/>
      <c r="C308" s="192">
        <v>625005</v>
      </c>
      <c r="D308" s="163" t="s">
        <v>98</v>
      </c>
      <c r="E308" s="132"/>
      <c r="F308" s="69"/>
      <c r="G308" s="68">
        <v>251.37</v>
      </c>
      <c r="H308" s="70">
        <v>200</v>
      </c>
      <c r="I308" s="69">
        <v>500</v>
      </c>
      <c r="J308" s="71">
        <v>400</v>
      </c>
      <c r="K308" s="69">
        <v>500</v>
      </c>
      <c r="L308" s="69">
        <v>500</v>
      </c>
    </row>
    <row r="309" spans="1:12" s="11" customFormat="1" ht="12" hidden="1" customHeight="1" x14ac:dyDescent="0.25">
      <c r="A309" s="160">
        <v>41</v>
      </c>
      <c r="B309" s="130"/>
      <c r="C309" s="192">
        <v>625005</v>
      </c>
      <c r="D309" s="163" t="s">
        <v>98</v>
      </c>
      <c r="E309" s="132"/>
      <c r="F309" s="69"/>
      <c r="G309" s="68">
        <v>358.85</v>
      </c>
      <c r="H309" s="70">
        <v>750</v>
      </c>
      <c r="I309" s="69">
        <v>1000</v>
      </c>
      <c r="J309" s="71">
        <v>550</v>
      </c>
      <c r="K309" s="69">
        <v>1000</v>
      </c>
      <c r="L309" s="69">
        <v>1000</v>
      </c>
    </row>
    <row r="310" spans="1:12" s="11" customFormat="1" ht="12" hidden="1" customHeight="1" x14ac:dyDescent="0.25">
      <c r="A310" s="160">
        <v>111</v>
      </c>
      <c r="B310" s="130"/>
      <c r="C310" s="192">
        <v>625007</v>
      </c>
      <c r="D310" s="163" t="s">
        <v>99</v>
      </c>
      <c r="E310" s="132"/>
      <c r="F310" s="69"/>
      <c r="G310" s="68">
        <v>1194.0999999999999</v>
      </c>
      <c r="H310" s="70">
        <v>1710</v>
      </c>
      <c r="I310" s="69">
        <v>1500</v>
      </c>
      <c r="J310" s="71">
        <v>2000</v>
      </c>
      <c r="K310" s="69">
        <v>1500</v>
      </c>
      <c r="L310" s="69">
        <v>1500</v>
      </c>
    </row>
    <row r="311" spans="1:12" s="11" customFormat="1" ht="12" hidden="1" customHeight="1" x14ac:dyDescent="0.25">
      <c r="A311" s="160">
        <v>41</v>
      </c>
      <c r="B311" s="130"/>
      <c r="C311" s="192">
        <v>625007</v>
      </c>
      <c r="D311" s="163" t="s">
        <v>99</v>
      </c>
      <c r="E311" s="132"/>
      <c r="F311" s="69"/>
      <c r="G311" s="68">
        <v>1704.76</v>
      </c>
      <c r="H311" s="70">
        <v>2290</v>
      </c>
      <c r="I311" s="69">
        <v>3500</v>
      </c>
      <c r="J311" s="71">
        <v>2000</v>
      </c>
      <c r="K311" s="69">
        <v>3500</v>
      </c>
      <c r="L311" s="69">
        <v>3500</v>
      </c>
    </row>
    <row r="312" spans="1:12" s="11" customFormat="1" ht="12" hidden="1" customHeight="1" x14ac:dyDescent="0.25">
      <c r="A312" s="160">
        <v>41</v>
      </c>
      <c r="B312" s="130"/>
      <c r="C312" s="192">
        <v>627</v>
      </c>
      <c r="D312" s="163" t="s">
        <v>100</v>
      </c>
      <c r="E312" s="132"/>
      <c r="F312" s="69"/>
      <c r="G312" s="68">
        <v>323.12</v>
      </c>
      <c r="H312" s="70">
        <v>750</v>
      </c>
      <c r="I312" s="69">
        <v>2000</v>
      </c>
      <c r="J312" s="71">
        <v>450</v>
      </c>
      <c r="K312" s="69">
        <v>2000</v>
      </c>
      <c r="L312" s="69">
        <v>2000</v>
      </c>
    </row>
    <row r="313" spans="1:12" ht="13.5" thickBot="1" x14ac:dyDescent="0.3">
      <c r="A313" s="213">
        <v>41</v>
      </c>
      <c r="B313" s="214">
        <v>637</v>
      </c>
      <c r="C313" s="254" t="s">
        <v>209</v>
      </c>
      <c r="D313" s="214" t="s">
        <v>129</v>
      </c>
      <c r="E313" s="217" t="s">
        <v>199</v>
      </c>
      <c r="F313" s="400">
        <v>894.33</v>
      </c>
      <c r="G313" s="401">
        <v>846.43</v>
      </c>
      <c r="H313" s="224">
        <v>1220</v>
      </c>
      <c r="I313" s="402">
        <v>1220</v>
      </c>
      <c r="J313" s="224">
        <v>1220</v>
      </c>
      <c r="K313" s="402">
        <v>1220</v>
      </c>
      <c r="L313" s="402">
        <v>1220</v>
      </c>
    </row>
    <row r="314" spans="1:12" ht="13.5" thickTop="1" x14ac:dyDescent="0.25">
      <c r="A314" s="255"/>
      <c r="B314" s="256"/>
      <c r="C314" s="257"/>
      <c r="D314" s="100"/>
      <c r="E314" s="124"/>
      <c r="F314" s="382">
        <f t="shared" ref="F314:G314" si="21">F292+F295+F313</f>
        <v>68509.8</v>
      </c>
      <c r="G314" s="384">
        <f t="shared" si="21"/>
        <v>76847.039999999994</v>
      </c>
      <c r="H314" s="409">
        <v>108920</v>
      </c>
      <c r="I314" s="382">
        <f>I292+I295+I313</f>
        <v>126410</v>
      </c>
      <c r="J314" s="386">
        <f>J292+J295+J313</f>
        <v>108620</v>
      </c>
      <c r="K314" s="382">
        <f>K292+K295+K313</f>
        <v>126410</v>
      </c>
      <c r="L314" s="382">
        <f>L292+L295+L313</f>
        <v>126410</v>
      </c>
    </row>
    <row r="315" spans="1:12" x14ac:dyDescent="0.25">
      <c r="A315" s="17"/>
      <c r="B315" s="17"/>
      <c r="C315" s="17"/>
      <c r="D315" s="17"/>
      <c r="E315" s="21"/>
      <c r="F315" s="353"/>
      <c r="G315" s="353"/>
      <c r="H315" s="353"/>
      <c r="I315" s="353"/>
      <c r="J315" s="353"/>
      <c r="K315" s="353"/>
      <c r="L315" s="353"/>
    </row>
    <row r="316" spans="1:12" s="4" customFormat="1" ht="15" customHeight="1" x14ac:dyDescent="0.25">
      <c r="A316" s="457" t="s">
        <v>18</v>
      </c>
      <c r="B316" s="461" t="s">
        <v>19</v>
      </c>
      <c r="C316" s="440"/>
      <c r="D316" s="491" t="s">
        <v>20</v>
      </c>
      <c r="E316" s="489" t="s">
        <v>21</v>
      </c>
      <c r="F316" s="465" t="s">
        <v>1</v>
      </c>
      <c r="G316" s="466"/>
      <c r="H316" s="479" t="s">
        <v>2</v>
      </c>
      <c r="I316" s="479"/>
      <c r="J316" s="479"/>
      <c r="K316" s="480"/>
      <c r="L316" s="481"/>
    </row>
    <row r="317" spans="1:12" s="4" customFormat="1" x14ac:dyDescent="0.25">
      <c r="A317" s="458"/>
      <c r="B317" s="462"/>
      <c r="C317" s="441"/>
      <c r="D317" s="492"/>
      <c r="E317" s="490"/>
      <c r="F317" s="355">
        <v>2017</v>
      </c>
      <c r="G317" s="359">
        <v>2018</v>
      </c>
      <c r="H317" s="372">
        <v>2019</v>
      </c>
      <c r="I317" s="358">
        <v>2020</v>
      </c>
      <c r="J317" s="359">
        <v>2021</v>
      </c>
      <c r="K317" s="358">
        <v>2020</v>
      </c>
      <c r="L317" s="358">
        <v>2020</v>
      </c>
    </row>
    <row r="318" spans="1:12" x14ac:dyDescent="0.25">
      <c r="A318" s="260"/>
      <c r="B318" s="22"/>
      <c r="C318" s="22"/>
      <c r="D318" s="17"/>
      <c r="E318" s="21"/>
      <c r="F318" s="353"/>
      <c r="G318" s="353"/>
      <c r="H318" s="353"/>
      <c r="I318" s="353"/>
      <c r="J318" s="353"/>
      <c r="K318" s="353"/>
      <c r="L318" s="353"/>
    </row>
    <row r="319" spans="1:12" x14ac:dyDescent="0.25">
      <c r="A319" s="185" t="s">
        <v>210</v>
      </c>
      <c r="B319" s="186" t="s">
        <v>211</v>
      </c>
      <c r="C319" s="186"/>
      <c r="D319" s="187"/>
      <c r="E319" s="21"/>
      <c r="F319" s="353"/>
      <c r="G319" s="353"/>
      <c r="H319" s="353"/>
      <c r="I319" s="353"/>
      <c r="J319" s="353"/>
      <c r="K319" s="353"/>
      <c r="L319" s="353"/>
    </row>
    <row r="320" spans="1:12" x14ac:dyDescent="0.25">
      <c r="A320" s="125">
        <v>41</v>
      </c>
      <c r="B320" s="154">
        <v>632</v>
      </c>
      <c r="C320" s="155"/>
      <c r="D320" s="188" t="s">
        <v>103</v>
      </c>
      <c r="E320" s="129" t="s">
        <v>203</v>
      </c>
      <c r="F320" s="380">
        <v>1367.51</v>
      </c>
      <c r="G320" s="392">
        <v>594</v>
      </c>
      <c r="H320" s="379">
        <v>1000</v>
      </c>
      <c r="I320" s="380">
        <f>SUM(I321:I322)</f>
        <v>1100</v>
      </c>
      <c r="J320" s="379">
        <v>1000</v>
      </c>
      <c r="K320" s="380">
        <f>SUM(K321:K322)</f>
        <v>1100</v>
      </c>
      <c r="L320" s="380">
        <f>SUM(L321:L322)</f>
        <v>1100</v>
      </c>
    </row>
    <row r="321" spans="1:12" hidden="1" x14ac:dyDescent="0.25">
      <c r="A321" s="160">
        <v>41</v>
      </c>
      <c r="B321" s="89"/>
      <c r="C321" s="162">
        <v>632001</v>
      </c>
      <c r="D321" s="261" t="s">
        <v>103</v>
      </c>
      <c r="E321" s="31"/>
      <c r="F321" s="69"/>
      <c r="G321" s="68">
        <v>594</v>
      </c>
      <c r="H321" s="70">
        <v>900</v>
      </c>
      <c r="I321" s="69">
        <v>1000</v>
      </c>
      <c r="J321" s="71">
        <v>900</v>
      </c>
      <c r="K321" s="69">
        <v>1000</v>
      </c>
      <c r="L321" s="69">
        <v>1000</v>
      </c>
    </row>
    <row r="322" spans="1:12" hidden="1" x14ac:dyDescent="0.25">
      <c r="A322" s="160">
        <v>41</v>
      </c>
      <c r="B322" s="89"/>
      <c r="C322" s="162">
        <v>632002</v>
      </c>
      <c r="D322" s="261" t="s">
        <v>105</v>
      </c>
      <c r="E322" s="31"/>
      <c r="F322" s="69"/>
      <c r="G322" s="68">
        <v>0</v>
      </c>
      <c r="H322" s="70">
        <v>100</v>
      </c>
      <c r="I322" s="69">
        <v>100</v>
      </c>
      <c r="J322" s="71">
        <v>100</v>
      </c>
      <c r="K322" s="69">
        <v>100</v>
      </c>
      <c r="L322" s="69">
        <v>100</v>
      </c>
    </row>
    <row r="323" spans="1:12" x14ac:dyDescent="0.25">
      <c r="A323" s="58">
        <v>41</v>
      </c>
      <c r="B323" s="61">
        <v>635</v>
      </c>
      <c r="C323" s="262" t="s">
        <v>182</v>
      </c>
      <c r="D323" s="190" t="s">
        <v>124</v>
      </c>
      <c r="E323" s="117" t="s">
        <v>193</v>
      </c>
      <c r="F323" s="366">
        <v>228.2</v>
      </c>
      <c r="G323" s="365">
        <v>386.36</v>
      </c>
      <c r="H323" s="46">
        <v>0</v>
      </c>
      <c r="I323" s="364">
        <v>2000</v>
      </c>
      <c r="J323" s="46">
        <v>2000</v>
      </c>
      <c r="K323" s="364">
        <v>2000</v>
      </c>
      <c r="L323" s="364">
        <v>2000</v>
      </c>
    </row>
    <row r="324" spans="1:12" ht="29.25" customHeight="1" x14ac:dyDescent="0.25">
      <c r="A324" s="58">
        <v>41</v>
      </c>
      <c r="B324" s="61">
        <v>637</v>
      </c>
      <c r="C324" s="159"/>
      <c r="D324" s="190" t="s">
        <v>129</v>
      </c>
      <c r="E324" s="117" t="s">
        <v>212</v>
      </c>
      <c r="F324" s="366">
        <v>2559.12</v>
      </c>
      <c r="G324" s="365">
        <v>4443.62</v>
      </c>
      <c r="H324" s="46">
        <v>4000</v>
      </c>
      <c r="I324" s="364">
        <v>4000</v>
      </c>
      <c r="J324" s="46">
        <v>5000</v>
      </c>
      <c r="K324" s="364">
        <v>4000</v>
      </c>
      <c r="L324" s="364">
        <v>4000</v>
      </c>
    </row>
    <row r="325" spans="1:12" s="11" customFormat="1" ht="12" hidden="1" customHeight="1" x14ac:dyDescent="0.25">
      <c r="A325" s="160"/>
      <c r="B325" s="161"/>
      <c r="C325" s="162">
        <v>637015</v>
      </c>
      <c r="D325" s="261" t="s">
        <v>195</v>
      </c>
      <c r="E325" s="31"/>
      <c r="F325" s="69"/>
      <c r="G325" s="68">
        <v>132.41999999999999</v>
      </c>
      <c r="H325" s="70">
        <v>150</v>
      </c>
      <c r="I325" s="69">
        <v>150</v>
      </c>
      <c r="J325" s="71">
        <v>150</v>
      </c>
      <c r="K325" s="69">
        <v>150</v>
      </c>
      <c r="L325" s="69">
        <v>150</v>
      </c>
    </row>
    <row r="326" spans="1:12" s="11" customFormat="1" ht="12" hidden="1" customHeight="1" x14ac:dyDescent="0.25">
      <c r="A326" s="160"/>
      <c r="B326" s="161"/>
      <c r="C326" s="162">
        <v>637027</v>
      </c>
      <c r="D326" s="261" t="s">
        <v>141</v>
      </c>
      <c r="E326" s="31"/>
      <c r="F326" s="69"/>
      <c r="G326" s="68">
        <v>4311.2</v>
      </c>
      <c r="H326" s="70">
        <v>3850</v>
      </c>
      <c r="I326" s="69">
        <v>4850</v>
      </c>
      <c r="J326" s="71">
        <v>4850</v>
      </c>
      <c r="K326" s="69">
        <v>4850</v>
      </c>
      <c r="L326" s="69">
        <v>4850</v>
      </c>
    </row>
    <row r="327" spans="1:12" ht="36.75" customHeight="1" thickBot="1" x14ac:dyDescent="0.3">
      <c r="A327" s="213">
        <v>41</v>
      </c>
      <c r="B327" s="216">
        <v>642</v>
      </c>
      <c r="C327" s="263" t="s">
        <v>178</v>
      </c>
      <c r="D327" s="223" t="s">
        <v>145</v>
      </c>
      <c r="E327" s="217" t="s">
        <v>213</v>
      </c>
      <c r="F327" s="400">
        <v>3683.22</v>
      </c>
      <c r="G327" s="401">
        <v>3594.14</v>
      </c>
      <c r="H327" s="264">
        <v>4000</v>
      </c>
      <c r="I327" s="402">
        <v>3000</v>
      </c>
      <c r="J327" s="224">
        <v>3000</v>
      </c>
      <c r="K327" s="402">
        <v>3000</v>
      </c>
      <c r="L327" s="402">
        <v>3000</v>
      </c>
    </row>
    <row r="328" spans="1:12" ht="13.5" thickTop="1" x14ac:dyDescent="0.25">
      <c r="A328" s="98"/>
      <c r="B328" s="101"/>
      <c r="C328" s="184"/>
      <c r="D328" s="201"/>
      <c r="E328" s="124"/>
      <c r="F328" s="382">
        <f>F320+F323+F324+F327</f>
        <v>7838.0499999999993</v>
      </c>
      <c r="G328" s="384">
        <f>G320+G323+G324+G327</f>
        <v>9018.119999999999</v>
      </c>
      <c r="H328" s="409">
        <v>9000</v>
      </c>
      <c r="I328" s="382">
        <f>I320+I323+I324+I327</f>
        <v>10100</v>
      </c>
      <c r="J328" s="386">
        <f>J320+J323+J324+J327</f>
        <v>11000</v>
      </c>
      <c r="K328" s="382">
        <f>K320+K323+K324+K327</f>
        <v>10100</v>
      </c>
      <c r="L328" s="382">
        <f>L320+L323+L324+L327</f>
        <v>10100</v>
      </c>
    </row>
    <row r="329" spans="1:12" x14ac:dyDescent="0.25">
      <c r="A329" s="17"/>
      <c r="B329" s="17"/>
      <c r="C329" s="17"/>
      <c r="D329" s="17"/>
      <c r="E329" s="21"/>
      <c r="F329" s="353"/>
      <c r="G329" s="353"/>
      <c r="H329" s="353"/>
      <c r="I329" s="353"/>
      <c r="J329" s="353"/>
      <c r="K329" s="353"/>
      <c r="L329" s="353"/>
    </row>
    <row r="330" spans="1:12" x14ac:dyDescent="0.25">
      <c r="A330" s="185" t="s">
        <v>214</v>
      </c>
      <c r="B330" s="186" t="s">
        <v>215</v>
      </c>
      <c r="C330" s="186"/>
      <c r="D330" s="187"/>
      <c r="E330" s="21"/>
      <c r="F330" s="353"/>
      <c r="G330" s="353"/>
      <c r="H330" s="353"/>
      <c r="I330" s="353"/>
      <c r="J330" s="353"/>
      <c r="K330" s="353"/>
      <c r="L330" s="353"/>
    </row>
    <row r="331" spans="1:12" ht="22.5" x14ac:dyDescent="0.25">
      <c r="A331" s="125">
        <v>41</v>
      </c>
      <c r="B331" s="154">
        <v>632</v>
      </c>
      <c r="C331" s="155"/>
      <c r="D331" s="155" t="s">
        <v>103</v>
      </c>
      <c r="E331" s="129" t="s">
        <v>172</v>
      </c>
      <c r="F331" s="380">
        <v>6990.9</v>
      </c>
      <c r="G331" s="410">
        <v>7913.63</v>
      </c>
      <c r="H331" s="379">
        <v>8350</v>
      </c>
      <c r="I331" s="380">
        <f>SUM(I332:I333)</f>
        <v>8350</v>
      </c>
      <c r="J331" s="379">
        <v>8350</v>
      </c>
      <c r="K331" s="380">
        <f>SUM(K332:K333)</f>
        <v>8350</v>
      </c>
      <c r="L331" s="380">
        <f>SUM(L332:L333)</f>
        <v>8350</v>
      </c>
    </row>
    <row r="332" spans="1:12" hidden="1" x14ac:dyDescent="0.25">
      <c r="A332" s="160">
        <v>41</v>
      </c>
      <c r="B332" s="89"/>
      <c r="C332" s="162">
        <v>632001</v>
      </c>
      <c r="D332" s="261" t="s">
        <v>103</v>
      </c>
      <c r="E332" s="31"/>
      <c r="F332" s="69"/>
      <c r="G332" s="265">
        <v>7748.21</v>
      </c>
      <c r="H332" s="70">
        <v>8000</v>
      </c>
      <c r="I332" s="69">
        <v>8000</v>
      </c>
      <c r="J332" s="71">
        <v>8000</v>
      </c>
      <c r="K332" s="69">
        <v>8000</v>
      </c>
      <c r="L332" s="69">
        <v>8000</v>
      </c>
    </row>
    <row r="333" spans="1:12" hidden="1" x14ac:dyDescent="0.25">
      <c r="A333" s="160">
        <v>41</v>
      </c>
      <c r="B333" s="89"/>
      <c r="C333" s="162">
        <v>632002</v>
      </c>
      <c r="D333" s="261" t="s">
        <v>105</v>
      </c>
      <c r="E333" s="31"/>
      <c r="F333" s="69"/>
      <c r="G333" s="265">
        <v>165.42</v>
      </c>
      <c r="H333" s="70">
        <v>350</v>
      </c>
      <c r="I333" s="69">
        <v>350</v>
      </c>
      <c r="J333" s="71">
        <v>350</v>
      </c>
      <c r="K333" s="69">
        <v>350</v>
      </c>
      <c r="L333" s="69">
        <v>350</v>
      </c>
    </row>
    <row r="334" spans="1:12" ht="12" customHeight="1" x14ac:dyDescent="0.25">
      <c r="A334" s="58">
        <v>41</v>
      </c>
      <c r="B334" s="61">
        <v>633</v>
      </c>
      <c r="C334" s="266"/>
      <c r="D334" s="159" t="s">
        <v>108</v>
      </c>
      <c r="E334" s="117" t="s">
        <v>216</v>
      </c>
      <c r="F334" s="366">
        <v>208.77</v>
      </c>
      <c r="G334" s="411">
        <v>304.07</v>
      </c>
      <c r="H334" s="46">
        <v>5300</v>
      </c>
      <c r="I334" s="364">
        <f>SUM(I335:I337)</f>
        <v>5800</v>
      </c>
      <c r="J334" s="46">
        <v>300</v>
      </c>
      <c r="K334" s="364">
        <f>SUM(K335:K337)</f>
        <v>5800</v>
      </c>
      <c r="L334" s="364">
        <f>SUM(L335:L337)</f>
        <v>5800</v>
      </c>
    </row>
    <row r="335" spans="1:12" ht="12" hidden="1" customHeight="1" x14ac:dyDescent="0.25">
      <c r="A335" s="63">
        <v>41</v>
      </c>
      <c r="B335" s="89"/>
      <c r="C335" s="163">
        <v>633006</v>
      </c>
      <c r="D335" s="261" t="s">
        <v>113</v>
      </c>
      <c r="E335" s="31"/>
      <c r="F335" s="69"/>
      <c r="G335" s="265"/>
      <c r="H335" s="70">
        <v>5000</v>
      </c>
      <c r="I335" s="72">
        <v>5000</v>
      </c>
      <c r="J335" s="71">
        <v>270</v>
      </c>
      <c r="K335" s="72">
        <v>5000</v>
      </c>
      <c r="L335" s="72">
        <v>5000</v>
      </c>
    </row>
    <row r="336" spans="1:12" ht="12" hidden="1" customHeight="1" x14ac:dyDescent="0.25">
      <c r="A336" s="63">
        <v>72</v>
      </c>
      <c r="B336" s="89"/>
      <c r="C336" s="163">
        <v>633006</v>
      </c>
      <c r="D336" s="261" t="s">
        <v>113</v>
      </c>
      <c r="E336" s="31"/>
      <c r="F336" s="69"/>
      <c r="G336" s="265"/>
      <c r="H336" s="70">
        <v>0</v>
      </c>
      <c r="I336" s="69">
        <v>500</v>
      </c>
      <c r="J336" s="71">
        <v>270</v>
      </c>
      <c r="K336" s="69">
        <v>500</v>
      </c>
      <c r="L336" s="69">
        <v>500</v>
      </c>
    </row>
    <row r="337" spans="1:12" ht="12" hidden="1" customHeight="1" x14ac:dyDescent="0.25">
      <c r="A337" s="63">
        <v>41</v>
      </c>
      <c r="B337" s="89"/>
      <c r="C337" s="163">
        <v>633009</v>
      </c>
      <c r="D337" s="261" t="s">
        <v>114</v>
      </c>
      <c r="E337" s="31"/>
      <c r="F337" s="69"/>
      <c r="G337" s="265"/>
      <c r="H337" s="70">
        <v>300</v>
      </c>
      <c r="I337" s="69">
        <v>300</v>
      </c>
      <c r="J337" s="71">
        <v>270</v>
      </c>
      <c r="K337" s="69">
        <v>300</v>
      </c>
      <c r="L337" s="69">
        <v>300</v>
      </c>
    </row>
    <row r="338" spans="1:12" ht="35.25" customHeight="1" x14ac:dyDescent="0.25">
      <c r="A338" s="58">
        <v>41.72</v>
      </c>
      <c r="B338" s="61">
        <v>637</v>
      </c>
      <c r="C338" s="267"/>
      <c r="D338" s="159" t="s">
        <v>129</v>
      </c>
      <c r="E338" s="117" t="s">
        <v>217</v>
      </c>
      <c r="F338" s="366">
        <v>7984.95</v>
      </c>
      <c r="G338" s="411">
        <v>5429.88</v>
      </c>
      <c r="H338" s="46">
        <v>7900</v>
      </c>
      <c r="I338" s="72">
        <f>SUM(I339:I342)</f>
        <v>8750</v>
      </c>
      <c r="J338" s="46">
        <v>15800</v>
      </c>
      <c r="K338" s="72">
        <f>SUM(K339:K342)</f>
        <v>8750</v>
      </c>
      <c r="L338" s="72">
        <f>SUM(L339:L342)</f>
        <v>8750</v>
      </c>
    </row>
    <row r="339" spans="1:12" s="11" customFormat="1" ht="12" hidden="1" customHeight="1" x14ac:dyDescent="0.25">
      <c r="A339" s="268">
        <v>41</v>
      </c>
      <c r="B339" s="239"/>
      <c r="C339" s="240">
        <v>637004</v>
      </c>
      <c r="D339" s="269" t="s">
        <v>132</v>
      </c>
      <c r="E339" s="270"/>
      <c r="F339" s="53"/>
      <c r="G339" s="271">
        <v>3555.7</v>
      </c>
      <c r="H339" s="70">
        <v>5350</v>
      </c>
      <c r="I339" s="53">
        <v>5000</v>
      </c>
      <c r="J339" s="229">
        <v>12050</v>
      </c>
      <c r="K339" s="53">
        <v>5000</v>
      </c>
      <c r="L339" s="53">
        <v>5000</v>
      </c>
    </row>
    <row r="340" spans="1:12" s="11" customFormat="1" ht="12" hidden="1" customHeight="1" x14ac:dyDescent="0.25">
      <c r="A340" s="268">
        <v>72</v>
      </c>
      <c r="B340" s="239"/>
      <c r="C340" s="240">
        <v>637004</v>
      </c>
      <c r="D340" s="269" t="s">
        <v>132</v>
      </c>
      <c r="E340" s="270"/>
      <c r="F340" s="53"/>
      <c r="G340" s="271">
        <v>1200</v>
      </c>
      <c r="H340" s="70">
        <v>1800</v>
      </c>
      <c r="I340" s="53">
        <v>3000</v>
      </c>
      <c r="J340" s="229">
        <v>3000</v>
      </c>
      <c r="K340" s="53">
        <v>3000</v>
      </c>
      <c r="L340" s="53">
        <v>3000</v>
      </c>
    </row>
    <row r="341" spans="1:12" s="11" customFormat="1" ht="12" hidden="1" customHeight="1" x14ac:dyDescent="0.25">
      <c r="A341" s="268"/>
      <c r="B341" s="239"/>
      <c r="C341" s="240">
        <v>637015</v>
      </c>
      <c r="D341" s="269" t="s">
        <v>195</v>
      </c>
      <c r="E341" s="270"/>
      <c r="F341" s="53"/>
      <c r="G341" s="271">
        <v>93.58</v>
      </c>
      <c r="H341" s="70">
        <v>150</v>
      </c>
      <c r="I341" s="53">
        <v>150</v>
      </c>
      <c r="J341" s="229">
        <v>150</v>
      </c>
      <c r="K341" s="53">
        <v>150</v>
      </c>
      <c r="L341" s="53">
        <v>150</v>
      </c>
    </row>
    <row r="342" spans="1:12" s="11" customFormat="1" ht="12" hidden="1" customHeight="1" x14ac:dyDescent="0.25">
      <c r="A342" s="167"/>
      <c r="B342" s="168"/>
      <c r="C342" s="169">
        <v>637027</v>
      </c>
      <c r="D342" s="272" t="s">
        <v>141</v>
      </c>
      <c r="E342" s="273"/>
      <c r="F342" s="139"/>
      <c r="G342" s="274">
        <v>580.6</v>
      </c>
      <c r="H342" s="275">
        <v>600</v>
      </c>
      <c r="I342" s="276">
        <v>600</v>
      </c>
      <c r="J342" s="178">
        <v>600</v>
      </c>
      <c r="K342" s="276">
        <v>600</v>
      </c>
      <c r="L342" s="276">
        <v>600</v>
      </c>
    </row>
    <row r="343" spans="1:12" ht="13.5" thickBot="1" x14ac:dyDescent="0.3">
      <c r="A343" s="203">
        <v>41</v>
      </c>
      <c r="B343" s="204">
        <v>642</v>
      </c>
      <c r="C343" s="277" t="s">
        <v>178</v>
      </c>
      <c r="D343" s="278" t="s">
        <v>145</v>
      </c>
      <c r="E343" s="207" t="s">
        <v>218</v>
      </c>
      <c r="F343" s="395">
        <v>0</v>
      </c>
      <c r="G343" s="412">
        <v>0</v>
      </c>
      <c r="H343" s="279">
        <v>1000</v>
      </c>
      <c r="I343" s="413">
        <v>1000</v>
      </c>
      <c r="J343" s="396">
        <v>1000</v>
      </c>
      <c r="K343" s="413">
        <v>1000</v>
      </c>
      <c r="L343" s="413">
        <v>1000</v>
      </c>
    </row>
    <row r="344" spans="1:12" ht="13.5" thickTop="1" x14ac:dyDescent="0.25">
      <c r="A344" s="98"/>
      <c r="B344" s="101"/>
      <c r="C344" s="184"/>
      <c r="D344" s="184"/>
      <c r="E344" s="124"/>
      <c r="F344" s="382">
        <f t="shared" ref="F344:L344" si="22">F331+F334+F338+F343</f>
        <v>15184.619999999999</v>
      </c>
      <c r="G344" s="398">
        <f t="shared" si="22"/>
        <v>13647.580000000002</v>
      </c>
      <c r="H344" s="409">
        <v>22550</v>
      </c>
      <c r="I344" s="382">
        <f t="shared" si="22"/>
        <v>23900</v>
      </c>
      <c r="J344" s="386">
        <f t="shared" si="22"/>
        <v>25450</v>
      </c>
      <c r="K344" s="382">
        <f t="shared" si="22"/>
        <v>23900</v>
      </c>
      <c r="L344" s="382">
        <f t="shared" si="22"/>
        <v>23900</v>
      </c>
    </row>
    <row r="345" spans="1:12" x14ac:dyDescent="0.25">
      <c r="A345" s="17"/>
      <c r="B345" s="17"/>
      <c r="C345" s="17"/>
      <c r="D345" s="17"/>
      <c r="E345" s="21"/>
      <c r="F345" s="353"/>
      <c r="G345" s="353"/>
      <c r="H345" s="353"/>
      <c r="I345" s="353"/>
      <c r="J345" s="353"/>
      <c r="K345" s="353"/>
      <c r="L345" s="353"/>
    </row>
    <row r="346" spans="1:12" x14ac:dyDescent="0.25">
      <c r="A346" s="185" t="s">
        <v>219</v>
      </c>
      <c r="B346" s="186" t="s">
        <v>220</v>
      </c>
      <c r="C346" s="186"/>
      <c r="D346" s="187"/>
      <c r="E346" s="21"/>
      <c r="F346" s="353"/>
      <c r="G346" s="353"/>
      <c r="H346" s="353"/>
      <c r="I346" s="353"/>
      <c r="J346" s="353"/>
      <c r="K346" s="353"/>
      <c r="L346" s="353"/>
    </row>
    <row r="347" spans="1:12" ht="13.5" thickBot="1" x14ac:dyDescent="0.3">
      <c r="A347" s="203">
        <v>41</v>
      </c>
      <c r="B347" s="204">
        <v>635</v>
      </c>
      <c r="C347" s="280" t="s">
        <v>182</v>
      </c>
      <c r="D347" s="206" t="s">
        <v>124</v>
      </c>
      <c r="E347" s="207" t="s">
        <v>193</v>
      </c>
      <c r="F347" s="397">
        <v>693.13</v>
      </c>
      <c r="G347" s="414">
        <v>0</v>
      </c>
      <c r="H347" s="396">
        <v>1000</v>
      </c>
      <c r="I347" s="397">
        <v>1000</v>
      </c>
      <c r="J347" s="396">
        <v>1000</v>
      </c>
      <c r="K347" s="397">
        <v>1000</v>
      </c>
      <c r="L347" s="397">
        <v>1000</v>
      </c>
    </row>
    <row r="348" spans="1:12" ht="13.5" thickTop="1" x14ac:dyDescent="0.25">
      <c r="A348" s="98"/>
      <c r="B348" s="101"/>
      <c r="C348" s="184"/>
      <c r="D348" s="184"/>
      <c r="E348" s="124"/>
      <c r="F348" s="382">
        <f>SUM(F347)</f>
        <v>693.13</v>
      </c>
      <c r="G348" s="393">
        <v>0</v>
      </c>
      <c r="H348" s="394">
        <v>1000</v>
      </c>
      <c r="I348" s="382">
        <f>SUM(I347)</f>
        <v>1000</v>
      </c>
      <c r="J348" s="404">
        <f>SUM(J347)</f>
        <v>1000</v>
      </c>
      <c r="K348" s="382">
        <f>SUM(K347)</f>
        <v>1000</v>
      </c>
      <c r="L348" s="382">
        <f>SUM(L347)</f>
        <v>1000</v>
      </c>
    </row>
    <row r="349" spans="1:12" x14ac:dyDescent="0.25">
      <c r="A349" s="17"/>
      <c r="B349" s="17"/>
      <c r="C349" s="17"/>
      <c r="D349" s="17"/>
      <c r="E349" s="21"/>
      <c r="F349" s="353"/>
      <c r="G349" s="353"/>
      <c r="H349" s="353"/>
      <c r="I349" s="353"/>
      <c r="J349" s="353"/>
      <c r="K349" s="353"/>
      <c r="L349" s="353"/>
    </row>
    <row r="350" spans="1:12" x14ac:dyDescent="0.25">
      <c r="A350" s="185" t="s">
        <v>221</v>
      </c>
      <c r="B350" s="186" t="s">
        <v>222</v>
      </c>
      <c r="C350" s="186"/>
      <c r="D350" s="187"/>
      <c r="E350" s="21"/>
      <c r="F350" s="353"/>
      <c r="G350" s="353"/>
      <c r="H350" s="353"/>
      <c r="I350" s="353"/>
      <c r="J350" s="353"/>
      <c r="K350" s="353"/>
      <c r="L350" s="353"/>
    </row>
    <row r="351" spans="1:12" x14ac:dyDescent="0.25">
      <c r="A351" s="125">
        <v>41</v>
      </c>
      <c r="B351" s="154">
        <v>632</v>
      </c>
      <c r="C351" s="281" t="s">
        <v>202</v>
      </c>
      <c r="D351" s="155" t="s">
        <v>103</v>
      </c>
      <c r="E351" s="129" t="s">
        <v>203</v>
      </c>
      <c r="F351" s="380">
        <v>302.93</v>
      </c>
      <c r="G351" s="410">
        <v>341</v>
      </c>
      <c r="H351" s="379">
        <v>420</v>
      </c>
      <c r="I351" s="380">
        <v>420</v>
      </c>
      <c r="J351" s="379">
        <v>420</v>
      </c>
      <c r="K351" s="380">
        <v>420</v>
      </c>
      <c r="L351" s="380">
        <v>420</v>
      </c>
    </row>
    <row r="352" spans="1:12" ht="21.75" customHeight="1" x14ac:dyDescent="0.25">
      <c r="A352" s="58">
        <v>41</v>
      </c>
      <c r="B352" s="61">
        <v>637</v>
      </c>
      <c r="C352" s="282" t="s">
        <v>182</v>
      </c>
      <c r="D352" s="159" t="s">
        <v>129</v>
      </c>
      <c r="E352" s="117" t="s">
        <v>223</v>
      </c>
      <c r="F352" s="366">
        <v>164.72</v>
      </c>
      <c r="G352" s="411">
        <v>30.84</v>
      </c>
      <c r="H352" s="415">
        <v>250</v>
      </c>
      <c r="I352" s="366">
        <f>SUM(I353:I354)</f>
        <v>250</v>
      </c>
      <c r="J352" s="290">
        <v>250</v>
      </c>
      <c r="K352" s="366">
        <f>SUM(K353:K354)</f>
        <v>250</v>
      </c>
      <c r="L352" s="366">
        <f>SUM(L353:L354)</f>
        <v>250</v>
      </c>
    </row>
    <row r="353" spans="1:12" s="11" customFormat="1" ht="12" hidden="1" customHeight="1" x14ac:dyDescent="0.25">
      <c r="A353" s="268"/>
      <c r="B353" s="239"/>
      <c r="C353" s="240">
        <v>637004</v>
      </c>
      <c r="D353" s="228" t="s">
        <v>132</v>
      </c>
      <c r="E353" s="158"/>
      <c r="F353" s="53"/>
      <c r="G353" s="271">
        <v>14.82</v>
      </c>
      <c r="H353" s="416">
        <v>150</v>
      </c>
      <c r="I353" s="69">
        <v>150</v>
      </c>
      <c r="J353" s="229">
        <v>150</v>
      </c>
      <c r="K353" s="69">
        <v>150</v>
      </c>
      <c r="L353" s="69">
        <v>150</v>
      </c>
    </row>
    <row r="354" spans="1:12" s="11" customFormat="1" ht="12" hidden="1" customHeight="1" thickBot="1" x14ac:dyDescent="0.3">
      <c r="A354" s="179"/>
      <c r="B354" s="180"/>
      <c r="C354" s="283">
        <v>637015</v>
      </c>
      <c r="D354" s="182" t="s">
        <v>195</v>
      </c>
      <c r="E354" s="122"/>
      <c r="F354" s="94"/>
      <c r="G354" s="284">
        <v>16.02</v>
      </c>
      <c r="H354" s="230">
        <v>100</v>
      </c>
      <c r="I354" s="94">
        <v>100</v>
      </c>
      <c r="J354" s="183">
        <v>100</v>
      </c>
      <c r="K354" s="94">
        <v>100</v>
      </c>
      <c r="L354" s="94">
        <v>100</v>
      </c>
    </row>
    <row r="355" spans="1:12" x14ac:dyDescent="0.25">
      <c r="A355" s="98"/>
      <c r="B355" s="99"/>
      <c r="C355" s="100"/>
      <c r="D355" s="100"/>
      <c r="E355" s="124"/>
      <c r="F355" s="382">
        <f>F351+F352</f>
        <v>467.65</v>
      </c>
      <c r="G355" s="398">
        <f>G351+G352</f>
        <v>371.84</v>
      </c>
      <c r="H355" s="409">
        <v>670</v>
      </c>
      <c r="I355" s="382">
        <f t="shared" ref="I355:L355" si="23">I351+I352</f>
        <v>670</v>
      </c>
      <c r="J355" s="386">
        <f t="shared" si="23"/>
        <v>670</v>
      </c>
      <c r="K355" s="382">
        <f t="shared" si="23"/>
        <v>670</v>
      </c>
      <c r="L355" s="382">
        <f t="shared" si="23"/>
        <v>670</v>
      </c>
    </row>
    <row r="356" spans="1:12" x14ac:dyDescent="0.25">
      <c r="A356" s="17"/>
      <c r="B356" s="17"/>
      <c r="C356" s="17"/>
      <c r="D356" s="17"/>
      <c r="E356" s="21"/>
      <c r="F356" s="405"/>
      <c r="G356" s="405"/>
      <c r="H356" s="405"/>
      <c r="I356" s="405"/>
      <c r="J356" s="405"/>
      <c r="K356" s="405"/>
      <c r="L356" s="405"/>
    </row>
    <row r="357" spans="1:12" x14ac:dyDescent="0.25">
      <c r="A357" s="185" t="s">
        <v>224</v>
      </c>
      <c r="B357" s="186" t="s">
        <v>225</v>
      </c>
      <c r="C357" s="186"/>
      <c r="D357" s="187"/>
      <c r="E357" s="21"/>
      <c r="F357" s="353"/>
      <c r="G357" s="353"/>
      <c r="H357" s="353"/>
      <c r="I357" s="353"/>
      <c r="J357" s="353"/>
      <c r="K357" s="353"/>
      <c r="L357" s="353"/>
    </row>
    <row r="358" spans="1:12" ht="25.5" customHeight="1" x14ac:dyDescent="0.25">
      <c r="A358" s="125">
        <v>41</v>
      </c>
      <c r="B358" s="285">
        <v>611</v>
      </c>
      <c r="C358" s="286"/>
      <c r="D358" s="155" t="s">
        <v>88</v>
      </c>
      <c r="E358" s="287" t="s">
        <v>89</v>
      </c>
      <c r="F358" s="417">
        <v>42518.239999999998</v>
      </c>
      <c r="G358" s="418">
        <v>44429.9</v>
      </c>
      <c r="H358" s="379">
        <v>49650</v>
      </c>
      <c r="I358" s="417">
        <v>59533</v>
      </c>
      <c r="J358" s="419">
        <v>49720</v>
      </c>
      <c r="K358" s="417">
        <v>59533</v>
      </c>
      <c r="L358" s="417">
        <v>59533</v>
      </c>
    </row>
    <row r="359" spans="1:12" ht="25.5" customHeight="1" x14ac:dyDescent="0.25">
      <c r="A359" s="5" t="s">
        <v>286</v>
      </c>
      <c r="B359" s="61">
        <v>611</v>
      </c>
      <c r="C359" s="190"/>
      <c r="D359" s="267" t="s">
        <v>88</v>
      </c>
      <c r="E359" s="117" t="s">
        <v>89</v>
      </c>
      <c r="F359" s="366"/>
      <c r="G359" s="290"/>
      <c r="H359" s="46">
        <v>70</v>
      </c>
      <c r="I359" s="364">
        <v>100</v>
      </c>
      <c r="J359" s="290"/>
      <c r="K359" s="364">
        <v>100</v>
      </c>
      <c r="L359" s="364">
        <v>100</v>
      </c>
    </row>
    <row r="360" spans="1:12" ht="50.1" customHeight="1" x14ac:dyDescent="0.25">
      <c r="A360" s="58">
        <v>41</v>
      </c>
      <c r="B360" s="61">
        <v>620</v>
      </c>
      <c r="C360" s="159"/>
      <c r="D360" s="159" t="s">
        <v>90</v>
      </c>
      <c r="E360" s="117" t="s">
        <v>153</v>
      </c>
      <c r="F360" s="366">
        <v>16009.6</v>
      </c>
      <c r="G360" s="365">
        <v>16548.939999999999</v>
      </c>
      <c r="H360" s="46">
        <v>18494</v>
      </c>
      <c r="I360" s="366">
        <f>SUM(I361:I369)</f>
        <v>22175</v>
      </c>
      <c r="J360" s="290">
        <v>18520</v>
      </c>
      <c r="K360" s="366">
        <f>SUM(K361:K369)</f>
        <v>22175</v>
      </c>
      <c r="L360" s="366">
        <f>SUM(L361:L369)</f>
        <v>22175</v>
      </c>
    </row>
    <row r="361" spans="1:12" s="11" customFormat="1" ht="12" hidden="1" customHeight="1" x14ac:dyDescent="0.25">
      <c r="A361" s="160"/>
      <c r="B361" s="161"/>
      <c r="C361" s="162">
        <v>621</v>
      </c>
      <c r="D361" s="163" t="s">
        <v>92</v>
      </c>
      <c r="E361" s="132"/>
      <c r="F361" s="77"/>
      <c r="G361" s="68">
        <v>4259.01</v>
      </c>
      <c r="H361" s="70">
        <v>4633</v>
      </c>
      <c r="I361" s="69">
        <v>5200</v>
      </c>
      <c r="J361" s="71">
        <v>4640</v>
      </c>
      <c r="K361" s="69">
        <v>5200</v>
      </c>
      <c r="L361" s="69">
        <v>5200</v>
      </c>
    </row>
    <row r="362" spans="1:12" s="11" customFormat="1" ht="12" hidden="1" customHeight="1" x14ac:dyDescent="0.25">
      <c r="A362" s="160"/>
      <c r="B362" s="161"/>
      <c r="C362" s="162">
        <v>623</v>
      </c>
      <c r="D362" s="163" t="s">
        <v>93</v>
      </c>
      <c r="E362" s="132"/>
      <c r="F362" s="77"/>
      <c r="G362" s="173"/>
      <c r="H362" s="70">
        <v>0</v>
      </c>
      <c r="I362" s="69"/>
      <c r="J362" s="71"/>
      <c r="K362" s="69"/>
      <c r="L362" s="69"/>
    </row>
    <row r="363" spans="1:12" s="11" customFormat="1" ht="12" hidden="1" customHeight="1" x14ac:dyDescent="0.25">
      <c r="A363" s="160"/>
      <c r="B363" s="161"/>
      <c r="C363" s="162">
        <v>625001</v>
      </c>
      <c r="D363" s="163" t="s">
        <v>94</v>
      </c>
      <c r="E363" s="132"/>
      <c r="F363" s="77"/>
      <c r="G363" s="68">
        <v>610.53</v>
      </c>
      <c r="H363" s="70">
        <v>799</v>
      </c>
      <c r="I363" s="69">
        <v>1000</v>
      </c>
      <c r="J363" s="71">
        <v>800</v>
      </c>
      <c r="K363" s="69">
        <v>1000</v>
      </c>
      <c r="L363" s="69">
        <v>1000</v>
      </c>
    </row>
    <row r="364" spans="1:12" s="11" customFormat="1" ht="12" hidden="1" customHeight="1" x14ac:dyDescent="0.25">
      <c r="A364" s="160"/>
      <c r="B364" s="161"/>
      <c r="C364" s="162">
        <v>625002</v>
      </c>
      <c r="D364" s="163" t="s">
        <v>95</v>
      </c>
      <c r="E364" s="132"/>
      <c r="F364" s="77"/>
      <c r="G364" s="68">
        <v>6107.15</v>
      </c>
      <c r="H364" s="70">
        <v>6370</v>
      </c>
      <c r="I364" s="69">
        <v>7000</v>
      </c>
      <c r="J364" s="71">
        <v>6380</v>
      </c>
      <c r="K364" s="69">
        <v>7000</v>
      </c>
      <c r="L364" s="69">
        <v>7000</v>
      </c>
    </row>
    <row r="365" spans="1:12" s="11" customFormat="1" ht="12" hidden="1" customHeight="1" x14ac:dyDescent="0.25">
      <c r="A365" s="160"/>
      <c r="B365" s="161"/>
      <c r="C365" s="162">
        <v>625003</v>
      </c>
      <c r="D365" s="163" t="s">
        <v>96</v>
      </c>
      <c r="E365" s="132"/>
      <c r="F365" s="77"/>
      <c r="G365" s="68">
        <v>348.77</v>
      </c>
      <c r="H365" s="70">
        <v>499</v>
      </c>
      <c r="I365" s="69">
        <v>700</v>
      </c>
      <c r="J365" s="71">
        <v>500</v>
      </c>
      <c r="K365" s="69">
        <v>700</v>
      </c>
      <c r="L365" s="69">
        <v>700</v>
      </c>
    </row>
    <row r="366" spans="1:12" s="11" customFormat="1" ht="12" hidden="1" customHeight="1" x14ac:dyDescent="0.25">
      <c r="A366" s="160"/>
      <c r="B366" s="161"/>
      <c r="C366" s="162">
        <v>625004</v>
      </c>
      <c r="D366" s="163" t="s">
        <v>97</v>
      </c>
      <c r="E366" s="132"/>
      <c r="F366" s="77"/>
      <c r="G366" s="68">
        <v>1308.56</v>
      </c>
      <c r="H366" s="70">
        <v>1498</v>
      </c>
      <c r="I366" s="69">
        <v>2000</v>
      </c>
      <c r="J366" s="71">
        <v>1500</v>
      </c>
      <c r="K366" s="69">
        <v>2000</v>
      </c>
      <c r="L366" s="69">
        <v>2000</v>
      </c>
    </row>
    <row r="367" spans="1:12" s="11" customFormat="1" ht="12" hidden="1" customHeight="1" x14ac:dyDescent="0.25">
      <c r="A367" s="160"/>
      <c r="B367" s="161"/>
      <c r="C367" s="162">
        <v>625005</v>
      </c>
      <c r="D367" s="163" t="s">
        <v>98</v>
      </c>
      <c r="E367" s="132"/>
      <c r="F367" s="77"/>
      <c r="G367" s="68">
        <v>436.12</v>
      </c>
      <c r="H367" s="70">
        <v>599</v>
      </c>
      <c r="I367" s="69">
        <v>1000</v>
      </c>
      <c r="J367" s="71">
        <v>600</v>
      </c>
      <c r="K367" s="69">
        <v>1000</v>
      </c>
      <c r="L367" s="69">
        <v>1000</v>
      </c>
    </row>
    <row r="368" spans="1:12" s="11" customFormat="1" ht="12" hidden="1" customHeight="1" x14ac:dyDescent="0.25">
      <c r="A368" s="160"/>
      <c r="B368" s="161"/>
      <c r="C368" s="162">
        <v>625007</v>
      </c>
      <c r="D368" s="163" t="s">
        <v>99</v>
      </c>
      <c r="E368" s="132"/>
      <c r="F368" s="77"/>
      <c r="G368" s="68">
        <v>2071.9</v>
      </c>
      <c r="H368" s="70">
        <v>2496</v>
      </c>
      <c r="I368" s="69">
        <v>3500</v>
      </c>
      <c r="J368" s="71">
        <v>2500</v>
      </c>
      <c r="K368" s="69">
        <v>3500</v>
      </c>
      <c r="L368" s="69">
        <v>3500</v>
      </c>
    </row>
    <row r="369" spans="1:12" s="11" customFormat="1" ht="12" hidden="1" customHeight="1" x14ac:dyDescent="0.25">
      <c r="A369" s="160"/>
      <c r="B369" s="161"/>
      <c r="C369" s="162">
        <v>627</v>
      </c>
      <c r="D369" s="163" t="s">
        <v>100</v>
      </c>
      <c r="E369" s="132"/>
      <c r="F369" s="77"/>
      <c r="G369" s="68"/>
      <c r="H369" s="70">
        <v>1600</v>
      </c>
      <c r="I369" s="69">
        <v>1775</v>
      </c>
      <c r="J369" s="71">
        <v>1600</v>
      </c>
      <c r="K369" s="69">
        <v>1775</v>
      </c>
      <c r="L369" s="69">
        <v>1775</v>
      </c>
    </row>
    <row r="370" spans="1:12" ht="50.1" customHeight="1" x14ac:dyDescent="0.25">
      <c r="A370" s="58" t="s">
        <v>286</v>
      </c>
      <c r="B370" s="61">
        <v>620</v>
      </c>
      <c r="C370" s="159"/>
      <c r="D370" s="159" t="s">
        <v>90</v>
      </c>
      <c r="E370" s="117" t="s">
        <v>153</v>
      </c>
      <c r="F370" s="366"/>
      <c r="G370" s="365"/>
      <c r="H370" s="46">
        <v>26</v>
      </c>
      <c r="I370" s="364">
        <f>SUM(I371:I378)</f>
        <v>26</v>
      </c>
      <c r="J370" s="46">
        <v>18520</v>
      </c>
      <c r="K370" s="364">
        <f>SUM(K371:K378)</f>
        <v>26</v>
      </c>
      <c r="L370" s="364">
        <f>SUM(L371:L378)</f>
        <v>26</v>
      </c>
    </row>
    <row r="371" spans="1:12" s="11" customFormat="1" ht="12" hidden="1" customHeight="1" x14ac:dyDescent="0.25">
      <c r="A371" s="165"/>
      <c r="B371" s="166"/>
      <c r="C371" s="164">
        <v>621</v>
      </c>
      <c r="D371" s="16" t="s">
        <v>92</v>
      </c>
      <c r="E371" s="132"/>
      <c r="F371" s="77"/>
      <c r="G371" s="68"/>
      <c r="H371" s="70">
        <v>7</v>
      </c>
      <c r="I371" s="70">
        <v>7</v>
      </c>
      <c r="J371" s="71">
        <v>4640</v>
      </c>
      <c r="K371" s="70">
        <v>7</v>
      </c>
      <c r="L371" s="70">
        <v>7</v>
      </c>
    </row>
    <row r="372" spans="1:12" s="11" customFormat="1" ht="12" hidden="1" customHeight="1" x14ac:dyDescent="0.25">
      <c r="A372" s="165"/>
      <c r="B372" s="166"/>
      <c r="C372" s="164">
        <v>623</v>
      </c>
      <c r="D372" s="16" t="s">
        <v>93</v>
      </c>
      <c r="E372" s="132"/>
      <c r="F372" s="77"/>
      <c r="G372" s="173"/>
      <c r="H372" s="70">
        <v>0</v>
      </c>
      <c r="I372" s="70">
        <f>H372</f>
        <v>0</v>
      </c>
      <c r="J372" s="71"/>
      <c r="K372" s="70">
        <f t="shared" ref="K372:L372" si="24">J372+H372</f>
        <v>0</v>
      </c>
      <c r="L372" s="70">
        <f t="shared" si="24"/>
        <v>0</v>
      </c>
    </row>
    <row r="373" spans="1:12" s="11" customFormat="1" ht="12" hidden="1" customHeight="1" x14ac:dyDescent="0.25">
      <c r="A373" s="165"/>
      <c r="B373" s="166"/>
      <c r="C373" s="164">
        <v>625001</v>
      </c>
      <c r="D373" s="16" t="s">
        <v>94</v>
      </c>
      <c r="E373" s="132"/>
      <c r="F373" s="77"/>
      <c r="G373" s="68"/>
      <c r="H373" s="70">
        <v>1</v>
      </c>
      <c r="I373" s="70">
        <v>1</v>
      </c>
      <c r="J373" s="71">
        <v>800</v>
      </c>
      <c r="K373" s="70">
        <v>1</v>
      </c>
      <c r="L373" s="70">
        <v>1</v>
      </c>
    </row>
    <row r="374" spans="1:12" s="11" customFormat="1" ht="12" hidden="1" customHeight="1" x14ac:dyDescent="0.25">
      <c r="A374" s="165"/>
      <c r="B374" s="166"/>
      <c r="C374" s="164">
        <v>625002</v>
      </c>
      <c r="D374" s="16" t="s">
        <v>95</v>
      </c>
      <c r="E374" s="132"/>
      <c r="F374" s="77"/>
      <c r="G374" s="68"/>
      <c r="H374" s="70">
        <v>10</v>
      </c>
      <c r="I374" s="70">
        <v>10</v>
      </c>
      <c r="J374" s="71">
        <v>6380</v>
      </c>
      <c r="K374" s="70">
        <v>10</v>
      </c>
      <c r="L374" s="70">
        <v>10</v>
      </c>
    </row>
    <row r="375" spans="1:12" s="11" customFormat="1" ht="12" hidden="1" customHeight="1" x14ac:dyDescent="0.25">
      <c r="A375" s="165"/>
      <c r="B375" s="166"/>
      <c r="C375" s="164">
        <v>625003</v>
      </c>
      <c r="D375" s="16" t="s">
        <v>96</v>
      </c>
      <c r="E375" s="132"/>
      <c r="F375" s="77"/>
      <c r="G375" s="68"/>
      <c r="H375" s="70">
        <v>1</v>
      </c>
      <c r="I375" s="70">
        <v>1</v>
      </c>
      <c r="J375" s="71">
        <v>500</v>
      </c>
      <c r="K375" s="70">
        <v>1</v>
      </c>
      <c r="L375" s="70">
        <v>1</v>
      </c>
    </row>
    <row r="376" spans="1:12" s="11" customFormat="1" ht="12" hidden="1" customHeight="1" x14ac:dyDescent="0.25">
      <c r="A376" s="165"/>
      <c r="B376" s="166"/>
      <c r="C376" s="164">
        <v>625004</v>
      </c>
      <c r="D376" s="16" t="s">
        <v>97</v>
      </c>
      <c r="E376" s="132"/>
      <c r="F376" s="77"/>
      <c r="G376" s="68"/>
      <c r="H376" s="70">
        <v>2</v>
      </c>
      <c r="I376" s="70">
        <v>2</v>
      </c>
      <c r="J376" s="71">
        <v>1500</v>
      </c>
      <c r="K376" s="70">
        <v>2</v>
      </c>
      <c r="L376" s="70">
        <v>2</v>
      </c>
    </row>
    <row r="377" spans="1:12" s="11" customFormat="1" ht="12" hidden="1" customHeight="1" x14ac:dyDescent="0.25">
      <c r="A377" s="165"/>
      <c r="B377" s="166"/>
      <c r="C377" s="164">
        <v>625005</v>
      </c>
      <c r="D377" s="16" t="s">
        <v>98</v>
      </c>
      <c r="E377" s="132"/>
      <c r="F377" s="77"/>
      <c r="G377" s="68"/>
      <c r="H377" s="70">
        <v>1</v>
      </c>
      <c r="I377" s="70">
        <v>1</v>
      </c>
      <c r="J377" s="71">
        <v>600</v>
      </c>
      <c r="K377" s="70">
        <v>1</v>
      </c>
      <c r="L377" s="70">
        <v>1</v>
      </c>
    </row>
    <row r="378" spans="1:12" s="11" customFormat="1" ht="12" hidden="1" customHeight="1" x14ac:dyDescent="0.25">
      <c r="A378" s="165"/>
      <c r="B378" s="166"/>
      <c r="C378" s="164">
        <v>625007</v>
      </c>
      <c r="D378" s="16" t="s">
        <v>99</v>
      </c>
      <c r="E378" s="132"/>
      <c r="F378" s="77"/>
      <c r="G378" s="68"/>
      <c r="H378" s="70">
        <v>4</v>
      </c>
      <c r="I378" s="70">
        <v>4</v>
      </c>
      <c r="J378" s="71">
        <v>2500</v>
      </c>
      <c r="K378" s="70">
        <v>4</v>
      </c>
      <c r="L378" s="70">
        <v>4</v>
      </c>
    </row>
    <row r="379" spans="1:12" ht="22.5" x14ac:dyDescent="0.25">
      <c r="A379" s="58">
        <v>41</v>
      </c>
      <c r="B379" s="61">
        <v>632</v>
      </c>
      <c r="C379" s="159"/>
      <c r="D379" s="159" t="s">
        <v>103</v>
      </c>
      <c r="E379" s="117" t="s">
        <v>226</v>
      </c>
      <c r="F379" s="366">
        <v>2434.58</v>
      </c>
      <c r="G379" s="365">
        <v>460.03</v>
      </c>
      <c r="H379" s="46">
        <v>3100</v>
      </c>
      <c r="I379" s="364">
        <f>SUM(I380:I381)</f>
        <v>4100</v>
      </c>
      <c r="J379" s="46">
        <v>4100</v>
      </c>
      <c r="K379" s="364">
        <f>SUM(K380:K381)</f>
        <v>4100</v>
      </c>
      <c r="L379" s="364">
        <f>SUM(L380:L381)</f>
        <v>4100</v>
      </c>
    </row>
    <row r="380" spans="1:12" hidden="1" x14ac:dyDescent="0.25">
      <c r="A380" s="160">
        <v>41</v>
      </c>
      <c r="B380" s="89"/>
      <c r="C380" s="162">
        <v>632001</v>
      </c>
      <c r="D380" s="163" t="s">
        <v>103</v>
      </c>
      <c r="E380" s="132"/>
      <c r="F380" s="77"/>
      <c r="G380" s="68">
        <v>102</v>
      </c>
      <c r="H380" s="70">
        <v>2600</v>
      </c>
      <c r="I380" s="69">
        <v>3600</v>
      </c>
      <c r="J380" s="71">
        <v>3600</v>
      </c>
      <c r="K380" s="69">
        <v>3600</v>
      </c>
      <c r="L380" s="69">
        <v>3600</v>
      </c>
    </row>
    <row r="381" spans="1:12" ht="33.75" hidden="1" x14ac:dyDescent="0.25">
      <c r="A381" s="165">
        <v>41</v>
      </c>
      <c r="B381" s="81"/>
      <c r="C381" s="82" t="s">
        <v>227</v>
      </c>
      <c r="D381" s="16" t="s">
        <v>305</v>
      </c>
      <c r="E381" s="132"/>
      <c r="F381" s="77"/>
      <c r="G381" s="68">
        <v>358.03</v>
      </c>
      <c r="H381" s="70">
        <v>500</v>
      </c>
      <c r="I381" s="69">
        <v>500</v>
      </c>
      <c r="J381" s="71">
        <v>500</v>
      </c>
      <c r="K381" s="69">
        <v>500</v>
      </c>
      <c r="L381" s="69">
        <v>500</v>
      </c>
    </row>
    <row r="382" spans="1:12" ht="36" customHeight="1" x14ac:dyDescent="0.25">
      <c r="A382" s="58">
        <v>41.110999999999997</v>
      </c>
      <c r="B382" s="61">
        <v>633</v>
      </c>
      <c r="C382" s="159"/>
      <c r="D382" s="159" t="s">
        <v>108</v>
      </c>
      <c r="E382" s="117" t="s">
        <v>228</v>
      </c>
      <c r="F382" s="366">
        <v>2372.4299999999998</v>
      </c>
      <c r="G382" s="365">
        <v>3118.74</v>
      </c>
      <c r="H382" s="46">
        <v>6246</v>
      </c>
      <c r="I382" s="364">
        <f>SUM(I383:I387)</f>
        <v>4650</v>
      </c>
      <c r="J382" s="46">
        <v>3300</v>
      </c>
      <c r="K382" s="364">
        <f>SUM(K383:K387)</f>
        <v>4650</v>
      </c>
      <c r="L382" s="364">
        <f>SUM(L383:L387)</f>
        <v>4650</v>
      </c>
    </row>
    <row r="383" spans="1:12" ht="12" hidden="1" customHeight="1" x14ac:dyDescent="0.25">
      <c r="A383" s="63">
        <v>41</v>
      </c>
      <c r="B383" s="89"/>
      <c r="C383" s="163">
        <v>633001</v>
      </c>
      <c r="D383" s="163" t="s">
        <v>110</v>
      </c>
      <c r="E383" s="132"/>
      <c r="F383" s="77"/>
      <c r="G383" s="68">
        <v>936.4</v>
      </c>
      <c r="H383" s="70">
        <v>2500</v>
      </c>
      <c r="I383" s="69">
        <v>1000</v>
      </c>
      <c r="J383" s="71">
        <v>1000</v>
      </c>
      <c r="K383" s="69">
        <v>1000</v>
      </c>
      <c r="L383" s="69">
        <v>1000</v>
      </c>
    </row>
    <row r="384" spans="1:12" ht="12" hidden="1" customHeight="1" x14ac:dyDescent="0.25">
      <c r="A384" s="63">
        <v>111</v>
      </c>
      <c r="B384" s="89"/>
      <c r="C384" s="163">
        <v>633006</v>
      </c>
      <c r="D384" s="163" t="s">
        <v>113</v>
      </c>
      <c r="E384" s="132"/>
      <c r="F384" s="77"/>
      <c r="G384" s="68">
        <v>1367</v>
      </c>
      <c r="H384" s="70">
        <v>1500</v>
      </c>
      <c r="I384" s="69">
        <v>1500</v>
      </c>
      <c r="J384" s="71">
        <v>1500</v>
      </c>
      <c r="K384" s="69">
        <v>1500</v>
      </c>
      <c r="L384" s="69">
        <v>1500</v>
      </c>
    </row>
    <row r="385" spans="1:12" ht="12" hidden="1" customHeight="1" x14ac:dyDescent="0.25">
      <c r="A385" s="63">
        <v>41</v>
      </c>
      <c r="B385" s="89"/>
      <c r="C385" s="163">
        <v>633006</v>
      </c>
      <c r="D385" s="163" t="s">
        <v>113</v>
      </c>
      <c r="E385" s="132"/>
      <c r="F385" s="77"/>
      <c r="G385" s="68">
        <v>727.8</v>
      </c>
      <c r="H385" s="70">
        <v>2096</v>
      </c>
      <c r="I385" s="69">
        <v>2000</v>
      </c>
      <c r="J385" s="71">
        <v>700</v>
      </c>
      <c r="K385" s="69">
        <v>2000</v>
      </c>
      <c r="L385" s="69">
        <v>2000</v>
      </c>
    </row>
    <row r="386" spans="1:12" ht="12" hidden="1" customHeight="1" x14ac:dyDescent="0.25">
      <c r="A386" s="63">
        <v>41</v>
      </c>
      <c r="B386" s="89"/>
      <c r="C386" s="163">
        <v>633009</v>
      </c>
      <c r="D386" s="163" t="s">
        <v>229</v>
      </c>
      <c r="E386" s="132"/>
      <c r="F386" s="77"/>
      <c r="G386" s="68">
        <v>48.54</v>
      </c>
      <c r="H386" s="70">
        <v>50</v>
      </c>
      <c r="I386" s="69">
        <v>50</v>
      </c>
      <c r="J386" s="71">
        <v>50</v>
      </c>
      <c r="K386" s="69">
        <v>50</v>
      </c>
      <c r="L386" s="69">
        <v>50</v>
      </c>
    </row>
    <row r="387" spans="1:12" ht="12" hidden="1" customHeight="1" x14ac:dyDescent="0.25">
      <c r="A387" s="63">
        <v>41</v>
      </c>
      <c r="B387" s="89"/>
      <c r="C387" s="163">
        <v>633010</v>
      </c>
      <c r="D387" s="163" t="s">
        <v>173</v>
      </c>
      <c r="E387" s="132"/>
      <c r="F387" s="77"/>
      <c r="G387" s="68">
        <v>39</v>
      </c>
      <c r="H387" s="70">
        <v>100</v>
      </c>
      <c r="I387" s="69">
        <v>100</v>
      </c>
      <c r="J387" s="71">
        <v>50</v>
      </c>
      <c r="K387" s="69">
        <v>100</v>
      </c>
      <c r="L387" s="69">
        <v>100</v>
      </c>
    </row>
    <row r="388" spans="1:12" ht="38.25" customHeight="1" x14ac:dyDescent="0.25">
      <c r="A388" s="58">
        <v>41.110999999999997</v>
      </c>
      <c r="B388" s="61">
        <v>637</v>
      </c>
      <c r="C388" s="159"/>
      <c r="D388" s="159" t="s">
        <v>129</v>
      </c>
      <c r="E388" s="117" t="s">
        <v>230</v>
      </c>
      <c r="F388" s="366">
        <v>1054.81</v>
      </c>
      <c r="G388" s="365">
        <v>1013.97</v>
      </c>
      <c r="H388" s="46">
        <v>1520</v>
      </c>
      <c r="I388" s="364">
        <f>SUM(I389:I393)</f>
        <v>1150</v>
      </c>
      <c r="J388" s="46">
        <v>1120</v>
      </c>
      <c r="K388" s="364">
        <f>SUM(K389:K393)</f>
        <v>1150</v>
      </c>
      <c r="L388" s="364">
        <f>SUM(L389:L393)</f>
        <v>1150</v>
      </c>
    </row>
    <row r="389" spans="1:12" s="11" customFormat="1" ht="12" hidden="1" customHeight="1" x14ac:dyDescent="0.25">
      <c r="A389" s="268">
        <v>41</v>
      </c>
      <c r="B389" s="239"/>
      <c r="C389" s="240">
        <v>637004</v>
      </c>
      <c r="D389" s="228" t="s">
        <v>132</v>
      </c>
      <c r="E389" s="158"/>
      <c r="F389" s="56"/>
      <c r="G389" s="52">
        <v>209.95</v>
      </c>
      <c r="H389" s="70">
        <v>200</v>
      </c>
      <c r="I389" s="53">
        <v>200</v>
      </c>
      <c r="J389" s="229">
        <v>200</v>
      </c>
      <c r="K389" s="53">
        <v>200</v>
      </c>
      <c r="L389" s="53">
        <v>200</v>
      </c>
    </row>
    <row r="390" spans="1:12" s="11" customFormat="1" ht="12" hidden="1" customHeight="1" x14ac:dyDescent="0.25">
      <c r="A390" s="268">
        <v>111</v>
      </c>
      <c r="B390" s="239"/>
      <c r="C390" s="240">
        <v>637004</v>
      </c>
      <c r="D390" s="228" t="s">
        <v>132</v>
      </c>
      <c r="E390" s="158"/>
      <c r="F390" s="56"/>
      <c r="G390" s="52">
        <v>234</v>
      </c>
      <c r="H390" s="70">
        <v>700</v>
      </c>
      <c r="I390" s="53">
        <v>300</v>
      </c>
      <c r="J390" s="229">
        <v>300</v>
      </c>
      <c r="K390" s="53">
        <v>300</v>
      </c>
      <c r="L390" s="53">
        <v>300</v>
      </c>
    </row>
    <row r="391" spans="1:12" s="11" customFormat="1" ht="12" hidden="1" customHeight="1" x14ac:dyDescent="0.25">
      <c r="A391" s="268"/>
      <c r="B391" s="239"/>
      <c r="C391" s="240">
        <v>637015</v>
      </c>
      <c r="D391" s="228" t="s">
        <v>195</v>
      </c>
      <c r="E391" s="158"/>
      <c r="F391" s="56"/>
      <c r="G391" s="52">
        <v>15.99</v>
      </c>
      <c r="H391" s="70">
        <v>20</v>
      </c>
      <c r="I391" s="53">
        <v>50</v>
      </c>
      <c r="J391" s="229">
        <v>20</v>
      </c>
      <c r="K391" s="53">
        <v>50</v>
      </c>
      <c r="L391" s="53">
        <v>50</v>
      </c>
    </row>
    <row r="392" spans="1:12" s="11" customFormat="1" ht="12" hidden="1" customHeight="1" x14ac:dyDescent="0.25">
      <c r="A392" s="160"/>
      <c r="B392" s="161"/>
      <c r="C392" s="162">
        <v>637016</v>
      </c>
      <c r="D392" s="163" t="s">
        <v>137</v>
      </c>
      <c r="E392" s="132"/>
      <c r="F392" s="77"/>
      <c r="G392" s="68">
        <v>554.03</v>
      </c>
      <c r="H392" s="70">
        <v>600</v>
      </c>
      <c r="I392" s="69">
        <v>600</v>
      </c>
      <c r="J392" s="71">
        <v>600</v>
      </c>
      <c r="K392" s="69">
        <v>600</v>
      </c>
      <c r="L392" s="69">
        <v>600</v>
      </c>
    </row>
    <row r="393" spans="1:12" ht="13.5" thickBot="1" x14ac:dyDescent="0.3">
      <c r="A393" s="213">
        <v>41</v>
      </c>
      <c r="B393" s="216">
        <v>642</v>
      </c>
      <c r="C393" s="225"/>
      <c r="D393" s="225" t="s">
        <v>231</v>
      </c>
      <c r="E393" s="217"/>
      <c r="F393" s="400">
        <v>6550.55</v>
      </c>
      <c r="G393" s="401"/>
      <c r="H393" s="224">
        <v>0</v>
      </c>
      <c r="I393" s="400"/>
      <c r="J393" s="97">
        <v>1120</v>
      </c>
      <c r="K393" s="400"/>
      <c r="L393" s="400"/>
    </row>
    <row r="394" spans="1:12" ht="13.5" thickTop="1" x14ac:dyDescent="0.25">
      <c r="A394" s="98"/>
      <c r="B394" s="101"/>
      <c r="C394" s="184"/>
      <c r="D394" s="184"/>
      <c r="E394" s="124"/>
      <c r="F394" s="406">
        <f>F358+F359+F360+F370+F379+F382+F388+F393</f>
        <v>70940.209999999992</v>
      </c>
      <c r="G394" s="406">
        <f>G358+G359+G360+G370+G379+G382+G388+G393</f>
        <v>65571.579999999987</v>
      </c>
      <c r="H394" s="406">
        <f>H358+H359+H360+H370+H379+H382+H388+H393</f>
        <v>79106</v>
      </c>
      <c r="I394" s="406">
        <f>I358+I359+I360+I370+I379+I382+I388+I393</f>
        <v>91734</v>
      </c>
      <c r="J394" s="386">
        <f>J388+J382+J379+J370+J359+J393</f>
        <v>28160</v>
      </c>
      <c r="K394" s="406">
        <f>K358+K359+K360+K370+K379+K382+K388+K393</f>
        <v>91734</v>
      </c>
      <c r="L394" s="406">
        <f>L358+L359+L360+L370+L379+L382+L388+L393</f>
        <v>91734</v>
      </c>
    </row>
    <row r="395" spans="1:12" x14ac:dyDescent="0.25">
      <c r="A395" s="17"/>
      <c r="B395" s="17"/>
      <c r="C395" s="17"/>
      <c r="D395" s="17"/>
      <c r="E395" s="21"/>
      <c r="F395" s="353"/>
      <c r="G395" s="353"/>
      <c r="H395" s="353"/>
      <c r="I395" s="353"/>
      <c r="J395" s="353"/>
      <c r="K395" s="353"/>
      <c r="L395" s="353"/>
    </row>
    <row r="396" spans="1:12" x14ac:dyDescent="0.25">
      <c r="A396" s="260"/>
      <c r="B396" s="22"/>
      <c r="C396" s="22"/>
      <c r="D396" s="17"/>
      <c r="E396" s="21"/>
      <c r="F396" s="353"/>
      <c r="G396" s="353"/>
      <c r="H396" s="353"/>
      <c r="I396" s="353"/>
      <c r="J396" s="353"/>
      <c r="K396" s="353"/>
      <c r="L396" s="353"/>
    </row>
    <row r="397" spans="1:12" x14ac:dyDescent="0.25">
      <c r="A397" s="185" t="s">
        <v>232</v>
      </c>
      <c r="B397" s="186" t="s">
        <v>233</v>
      </c>
      <c r="C397" s="186"/>
      <c r="D397" s="187"/>
      <c r="E397" s="21"/>
      <c r="F397" s="353"/>
      <c r="G397" s="353"/>
      <c r="H397" s="353"/>
      <c r="I397" s="353"/>
      <c r="J397" s="353"/>
      <c r="K397" s="353"/>
      <c r="L397" s="353"/>
    </row>
    <row r="398" spans="1:12" ht="27" customHeight="1" x14ac:dyDescent="0.25">
      <c r="A398" s="125">
        <v>111</v>
      </c>
      <c r="B398" s="154">
        <v>611</v>
      </c>
      <c r="C398" s="155"/>
      <c r="D398" s="155" t="s">
        <v>88</v>
      </c>
      <c r="E398" s="129" t="s">
        <v>89</v>
      </c>
      <c r="F398" s="380">
        <v>52691.8</v>
      </c>
      <c r="G398" s="392">
        <v>51491.41</v>
      </c>
      <c r="H398" s="156">
        <v>61390</v>
      </c>
      <c r="I398" s="380">
        <v>66000</v>
      </c>
      <c r="J398" s="379">
        <v>63000</v>
      </c>
      <c r="K398" s="380">
        <v>66000</v>
      </c>
      <c r="L398" s="380">
        <v>66000</v>
      </c>
    </row>
    <row r="399" spans="1:12" ht="48" customHeight="1" x14ac:dyDescent="0.25">
      <c r="A399" s="58">
        <v>111</v>
      </c>
      <c r="B399" s="61">
        <v>620</v>
      </c>
      <c r="C399" s="159"/>
      <c r="D399" s="159" t="s">
        <v>90</v>
      </c>
      <c r="E399" s="117" t="s">
        <v>153</v>
      </c>
      <c r="F399" s="366">
        <v>18305.64</v>
      </c>
      <c r="G399" s="365">
        <v>20835.21</v>
      </c>
      <c r="H399" s="46">
        <v>24000</v>
      </c>
      <c r="I399" s="366">
        <f>SUM(I400:I408)</f>
        <v>25800</v>
      </c>
      <c r="J399" s="290">
        <v>26270</v>
      </c>
      <c r="K399" s="366">
        <f>SUM(K400:K408)</f>
        <v>25800</v>
      </c>
      <c r="L399" s="366">
        <f>SUM(L400:L408)</f>
        <v>25800</v>
      </c>
    </row>
    <row r="400" spans="1:12" s="11" customFormat="1" ht="12" hidden="1" customHeight="1" x14ac:dyDescent="0.25">
      <c r="A400" s="160"/>
      <c r="B400" s="161"/>
      <c r="C400" s="162">
        <v>621</v>
      </c>
      <c r="D400" s="163" t="s">
        <v>92</v>
      </c>
      <c r="E400" s="132"/>
      <c r="F400" s="69"/>
      <c r="G400" s="68">
        <v>4598.3500000000004</v>
      </c>
      <c r="H400" s="70">
        <v>6000</v>
      </c>
      <c r="I400" s="69">
        <v>4500</v>
      </c>
      <c r="J400" s="71">
        <v>6270</v>
      </c>
      <c r="K400" s="69">
        <v>4500</v>
      </c>
      <c r="L400" s="69">
        <v>4500</v>
      </c>
    </row>
    <row r="401" spans="1:12" s="11" customFormat="1" ht="12" hidden="1" customHeight="1" x14ac:dyDescent="0.25">
      <c r="A401" s="160"/>
      <c r="B401" s="161"/>
      <c r="C401" s="162">
        <v>623</v>
      </c>
      <c r="D401" s="163" t="s">
        <v>93</v>
      </c>
      <c r="E401" s="132"/>
      <c r="F401" s="69"/>
      <c r="G401" s="288">
        <v>1105.05</v>
      </c>
      <c r="H401" s="70">
        <v>1300</v>
      </c>
      <c r="I401" s="69">
        <v>2500</v>
      </c>
      <c r="J401" s="71">
        <v>1500</v>
      </c>
      <c r="K401" s="69">
        <v>2500</v>
      </c>
      <c r="L401" s="69">
        <v>2500</v>
      </c>
    </row>
    <row r="402" spans="1:12" s="11" customFormat="1" ht="12" hidden="1" customHeight="1" x14ac:dyDescent="0.25">
      <c r="A402" s="160"/>
      <c r="B402" s="161"/>
      <c r="C402" s="162">
        <v>625001</v>
      </c>
      <c r="D402" s="163" t="s">
        <v>94</v>
      </c>
      <c r="E402" s="132"/>
      <c r="F402" s="69"/>
      <c r="G402" s="68">
        <v>778.12</v>
      </c>
      <c r="H402" s="70">
        <v>1000</v>
      </c>
      <c r="I402" s="69">
        <v>1500</v>
      </c>
      <c r="J402" s="71">
        <v>1200</v>
      </c>
      <c r="K402" s="69">
        <v>1500</v>
      </c>
      <c r="L402" s="69">
        <v>1500</v>
      </c>
    </row>
    <row r="403" spans="1:12" s="11" customFormat="1" ht="12" hidden="1" customHeight="1" x14ac:dyDescent="0.25">
      <c r="A403" s="160"/>
      <c r="B403" s="161"/>
      <c r="C403" s="162">
        <v>625002</v>
      </c>
      <c r="D403" s="163" t="s">
        <v>95</v>
      </c>
      <c r="E403" s="132"/>
      <c r="F403" s="69"/>
      <c r="G403" s="68">
        <v>7783.15</v>
      </c>
      <c r="H403" s="70">
        <v>7700</v>
      </c>
      <c r="I403" s="69">
        <v>8200</v>
      </c>
      <c r="J403" s="71">
        <v>8700</v>
      </c>
      <c r="K403" s="69">
        <v>8200</v>
      </c>
      <c r="L403" s="69">
        <v>8200</v>
      </c>
    </row>
    <row r="404" spans="1:12" s="11" customFormat="1" ht="12" hidden="1" customHeight="1" x14ac:dyDescent="0.25">
      <c r="A404" s="160"/>
      <c r="B404" s="161"/>
      <c r="C404" s="162">
        <v>625003</v>
      </c>
      <c r="D404" s="163" t="s">
        <v>96</v>
      </c>
      <c r="E404" s="132"/>
      <c r="F404" s="69"/>
      <c r="G404" s="68">
        <v>807.55</v>
      </c>
      <c r="H404" s="70">
        <v>900</v>
      </c>
      <c r="I404" s="69">
        <v>1000</v>
      </c>
      <c r="J404" s="71">
        <v>1200</v>
      </c>
      <c r="K404" s="69">
        <v>1000</v>
      </c>
      <c r="L404" s="69">
        <v>1000</v>
      </c>
    </row>
    <row r="405" spans="1:12" s="11" customFormat="1" ht="12" hidden="1" customHeight="1" x14ac:dyDescent="0.25">
      <c r="A405" s="160"/>
      <c r="B405" s="161"/>
      <c r="C405" s="162">
        <v>625004</v>
      </c>
      <c r="D405" s="163" t="s">
        <v>97</v>
      </c>
      <c r="E405" s="132"/>
      <c r="F405" s="69"/>
      <c r="G405" s="68">
        <v>1492.74</v>
      </c>
      <c r="H405" s="70">
        <v>2100</v>
      </c>
      <c r="I405" s="69">
        <v>2500</v>
      </c>
      <c r="J405" s="71">
        <v>2100</v>
      </c>
      <c r="K405" s="69">
        <v>2500</v>
      </c>
      <c r="L405" s="69">
        <v>2500</v>
      </c>
    </row>
    <row r="406" spans="1:12" s="11" customFormat="1" ht="12" hidden="1" customHeight="1" x14ac:dyDescent="0.25">
      <c r="A406" s="160"/>
      <c r="B406" s="161"/>
      <c r="C406" s="162">
        <v>625005</v>
      </c>
      <c r="D406" s="163" t="s">
        <v>98</v>
      </c>
      <c r="E406" s="132"/>
      <c r="F406" s="69"/>
      <c r="G406" s="68">
        <v>497.47</v>
      </c>
      <c r="H406" s="70">
        <v>900</v>
      </c>
      <c r="I406" s="69">
        <v>1000</v>
      </c>
      <c r="J406" s="71">
        <v>700</v>
      </c>
      <c r="K406" s="69">
        <v>1000</v>
      </c>
      <c r="L406" s="69">
        <v>1000</v>
      </c>
    </row>
    <row r="407" spans="1:12" s="11" customFormat="1" ht="12" hidden="1" customHeight="1" x14ac:dyDescent="0.25">
      <c r="A407" s="160"/>
      <c r="B407" s="161"/>
      <c r="C407" s="162">
        <v>625007</v>
      </c>
      <c r="D407" s="163" t="s">
        <v>99</v>
      </c>
      <c r="E407" s="132"/>
      <c r="F407" s="69"/>
      <c r="G407" s="68">
        <v>2443.4899999999998</v>
      </c>
      <c r="H407" s="70">
        <v>2300</v>
      </c>
      <c r="I407" s="69">
        <v>2800</v>
      </c>
      <c r="J407" s="71">
        <v>2800</v>
      </c>
      <c r="K407" s="69">
        <v>2800</v>
      </c>
      <c r="L407" s="69">
        <v>2800</v>
      </c>
    </row>
    <row r="408" spans="1:12" s="11" customFormat="1" ht="12" hidden="1" customHeight="1" x14ac:dyDescent="0.25">
      <c r="A408" s="160"/>
      <c r="B408" s="161"/>
      <c r="C408" s="162">
        <v>627</v>
      </c>
      <c r="D408" s="163" t="s">
        <v>100</v>
      </c>
      <c r="E408" s="132"/>
      <c r="F408" s="69"/>
      <c r="G408" s="68">
        <v>1329.29</v>
      </c>
      <c r="H408" s="70">
        <v>1800</v>
      </c>
      <c r="I408" s="69">
        <v>1800</v>
      </c>
      <c r="J408" s="71">
        <v>1800</v>
      </c>
      <c r="K408" s="69">
        <v>1800</v>
      </c>
      <c r="L408" s="69">
        <v>1800</v>
      </c>
    </row>
    <row r="409" spans="1:12" ht="22.5" x14ac:dyDescent="0.25">
      <c r="A409" s="58">
        <v>111</v>
      </c>
      <c r="B409" s="61">
        <v>632</v>
      </c>
      <c r="C409" s="159"/>
      <c r="D409" s="159" t="s">
        <v>103</v>
      </c>
      <c r="E409" s="117" t="s">
        <v>234</v>
      </c>
      <c r="F409" s="366">
        <v>6096.02</v>
      </c>
      <c r="G409" s="365">
        <v>9594.14</v>
      </c>
      <c r="H409" s="46">
        <v>6300</v>
      </c>
      <c r="I409" s="364">
        <f>SUM(I410:I412)</f>
        <v>5400</v>
      </c>
      <c r="J409" s="46">
        <v>5600</v>
      </c>
      <c r="K409" s="364">
        <f>SUM(K410:K412)</f>
        <v>5400</v>
      </c>
      <c r="L409" s="364">
        <f>SUM(L410:L412)</f>
        <v>5400</v>
      </c>
    </row>
    <row r="410" spans="1:12" hidden="1" x14ac:dyDescent="0.25">
      <c r="A410" s="63"/>
      <c r="B410" s="89"/>
      <c r="C410" s="162">
        <v>632001</v>
      </c>
      <c r="D410" s="163" t="s">
        <v>103</v>
      </c>
      <c r="E410" s="132"/>
      <c r="F410" s="69"/>
      <c r="G410" s="68">
        <v>7840.92</v>
      </c>
      <c r="H410" s="70">
        <v>4950</v>
      </c>
      <c r="I410" s="69">
        <v>4000</v>
      </c>
      <c r="J410" s="71">
        <v>3750</v>
      </c>
      <c r="K410" s="69">
        <v>4000</v>
      </c>
      <c r="L410" s="69">
        <v>4000</v>
      </c>
    </row>
    <row r="411" spans="1:12" hidden="1" x14ac:dyDescent="0.25">
      <c r="A411" s="63"/>
      <c r="B411" s="89"/>
      <c r="C411" s="162">
        <v>632002</v>
      </c>
      <c r="D411" s="163" t="s">
        <v>105</v>
      </c>
      <c r="E411" s="132"/>
      <c r="F411" s="69"/>
      <c r="G411" s="68">
        <v>1479.98</v>
      </c>
      <c r="H411" s="70">
        <v>1000</v>
      </c>
      <c r="I411" s="69">
        <v>1000</v>
      </c>
      <c r="J411" s="71">
        <v>1600</v>
      </c>
      <c r="K411" s="69">
        <v>1000</v>
      </c>
      <c r="L411" s="69">
        <v>1000</v>
      </c>
    </row>
    <row r="412" spans="1:12" hidden="1" x14ac:dyDescent="0.25">
      <c r="A412" s="165">
        <v>111</v>
      </c>
      <c r="B412" s="81"/>
      <c r="C412" s="82">
        <v>632005</v>
      </c>
      <c r="D412" s="16" t="s">
        <v>303</v>
      </c>
      <c r="E412" s="132"/>
      <c r="F412" s="69"/>
      <c r="G412" s="68">
        <v>273.24</v>
      </c>
      <c r="H412" s="70">
        <v>350</v>
      </c>
      <c r="I412" s="69">
        <v>400</v>
      </c>
      <c r="J412" s="71">
        <v>250</v>
      </c>
      <c r="K412" s="69">
        <v>400</v>
      </c>
      <c r="L412" s="69">
        <v>400</v>
      </c>
    </row>
    <row r="413" spans="1:12" ht="39" customHeight="1" x14ac:dyDescent="0.25">
      <c r="A413" s="58">
        <v>111</v>
      </c>
      <c r="B413" s="61">
        <v>633</v>
      </c>
      <c r="C413" s="159"/>
      <c r="D413" s="159" t="s">
        <v>108</v>
      </c>
      <c r="E413" s="117" t="s">
        <v>235</v>
      </c>
      <c r="F413" s="366">
        <v>8205.4500000000007</v>
      </c>
      <c r="G413" s="365">
        <v>8021.94</v>
      </c>
      <c r="H413" s="46">
        <v>3700</v>
      </c>
      <c r="I413" s="364">
        <f>SUM(I414:I416)</f>
        <v>5650</v>
      </c>
      <c r="J413" s="46">
        <v>2600</v>
      </c>
      <c r="K413" s="364">
        <f>SUM(K414:K416)</f>
        <v>5650</v>
      </c>
      <c r="L413" s="364">
        <f>SUM(L414:L416)</f>
        <v>5650</v>
      </c>
    </row>
    <row r="414" spans="1:12" ht="12" hidden="1" customHeight="1" x14ac:dyDescent="0.25">
      <c r="A414" s="63"/>
      <c r="B414" s="89"/>
      <c r="C414" s="163">
        <v>633006</v>
      </c>
      <c r="D414" s="163" t="s">
        <v>113</v>
      </c>
      <c r="E414" s="132"/>
      <c r="F414" s="69"/>
      <c r="G414" s="68">
        <v>7450.09</v>
      </c>
      <c r="H414" s="70">
        <v>3500</v>
      </c>
      <c r="I414" s="69">
        <v>5000</v>
      </c>
      <c r="J414" s="71">
        <v>2000</v>
      </c>
      <c r="K414" s="69">
        <v>5000</v>
      </c>
      <c r="L414" s="69">
        <v>5000</v>
      </c>
    </row>
    <row r="415" spans="1:12" ht="12" hidden="1" customHeight="1" x14ac:dyDescent="0.25">
      <c r="A415" s="63"/>
      <c r="B415" s="89"/>
      <c r="C415" s="163">
        <v>633009</v>
      </c>
      <c r="D415" s="163" t="s">
        <v>114</v>
      </c>
      <c r="E415" s="132"/>
      <c r="F415" s="69"/>
      <c r="G415" s="68">
        <v>474.75</v>
      </c>
      <c r="H415" s="70">
        <v>100</v>
      </c>
      <c r="I415" s="69">
        <v>500</v>
      </c>
      <c r="J415" s="71">
        <v>500</v>
      </c>
      <c r="K415" s="69">
        <v>500</v>
      </c>
      <c r="L415" s="69">
        <v>500</v>
      </c>
    </row>
    <row r="416" spans="1:12" ht="12" hidden="1" customHeight="1" x14ac:dyDescent="0.25">
      <c r="A416" s="63"/>
      <c r="B416" s="89"/>
      <c r="C416" s="163">
        <v>633010</v>
      </c>
      <c r="D416" s="163" t="s">
        <v>173</v>
      </c>
      <c r="E416" s="132"/>
      <c r="F416" s="69"/>
      <c r="G416" s="68">
        <v>97.1</v>
      </c>
      <c r="H416" s="70">
        <v>100</v>
      </c>
      <c r="I416" s="69">
        <v>150</v>
      </c>
      <c r="J416" s="71">
        <v>100</v>
      </c>
      <c r="K416" s="69">
        <v>150</v>
      </c>
      <c r="L416" s="69">
        <v>150</v>
      </c>
    </row>
    <row r="417" spans="1:12" x14ac:dyDescent="0.25">
      <c r="A417" s="58">
        <v>111</v>
      </c>
      <c r="B417" s="61">
        <v>634</v>
      </c>
      <c r="C417" s="242" t="s">
        <v>187</v>
      </c>
      <c r="D417" s="159" t="s">
        <v>236</v>
      </c>
      <c r="E417" s="117" t="s">
        <v>237</v>
      </c>
      <c r="F417" s="366">
        <v>240</v>
      </c>
      <c r="G417" s="365">
        <v>547.78</v>
      </c>
      <c r="H417" s="46">
        <v>780</v>
      </c>
      <c r="I417" s="364">
        <v>1000</v>
      </c>
      <c r="J417" s="46">
        <v>600</v>
      </c>
      <c r="K417" s="364">
        <v>1000</v>
      </c>
      <c r="L417" s="364">
        <v>1000</v>
      </c>
    </row>
    <row r="418" spans="1:12" ht="28.5" customHeight="1" x14ac:dyDescent="0.25">
      <c r="A418" s="58">
        <v>111</v>
      </c>
      <c r="B418" s="61">
        <v>635</v>
      </c>
      <c r="C418" s="159"/>
      <c r="D418" s="159" t="s">
        <v>124</v>
      </c>
      <c r="E418" s="117" t="s">
        <v>125</v>
      </c>
      <c r="F418" s="366">
        <v>3768.94</v>
      </c>
      <c r="G418" s="365">
        <v>1830.83</v>
      </c>
      <c r="H418" s="46">
        <v>3550</v>
      </c>
      <c r="I418" s="364">
        <f>SUM(I419:I421)</f>
        <v>3400</v>
      </c>
      <c r="J418" s="46">
        <v>1550</v>
      </c>
      <c r="K418" s="364">
        <f>SUM(K419:K421)</f>
        <v>3400</v>
      </c>
      <c r="L418" s="364">
        <f>SUM(L419:L421)</f>
        <v>3400</v>
      </c>
    </row>
    <row r="419" spans="1:12" ht="12" hidden="1" customHeight="1" x14ac:dyDescent="0.25">
      <c r="A419" s="63"/>
      <c r="B419" s="89"/>
      <c r="C419" s="162">
        <v>635001</v>
      </c>
      <c r="D419" s="163" t="s">
        <v>238</v>
      </c>
      <c r="E419" s="132"/>
      <c r="F419" s="69"/>
      <c r="G419" s="68">
        <v>339.8</v>
      </c>
      <c r="H419" s="70">
        <v>200</v>
      </c>
      <c r="I419" s="69">
        <v>200</v>
      </c>
      <c r="J419" s="71">
        <v>200</v>
      </c>
      <c r="K419" s="69">
        <v>200</v>
      </c>
      <c r="L419" s="69">
        <v>200</v>
      </c>
    </row>
    <row r="420" spans="1:12" ht="12" hidden="1" customHeight="1" x14ac:dyDescent="0.25">
      <c r="A420" s="63"/>
      <c r="B420" s="89"/>
      <c r="C420" s="162">
        <v>635002</v>
      </c>
      <c r="D420" s="163" t="s">
        <v>126</v>
      </c>
      <c r="E420" s="132"/>
      <c r="F420" s="69"/>
      <c r="G420" s="68">
        <v>188</v>
      </c>
      <c r="H420" s="70">
        <v>200</v>
      </c>
      <c r="I420" s="69">
        <v>200</v>
      </c>
      <c r="J420" s="71">
        <v>200</v>
      </c>
      <c r="K420" s="69">
        <v>200</v>
      </c>
      <c r="L420" s="69">
        <v>200</v>
      </c>
    </row>
    <row r="421" spans="1:12" ht="12" hidden="1" customHeight="1" x14ac:dyDescent="0.25">
      <c r="A421" s="63"/>
      <c r="B421" s="89"/>
      <c r="C421" s="162">
        <v>635006</v>
      </c>
      <c r="D421" s="163" t="s">
        <v>128</v>
      </c>
      <c r="E421" s="132"/>
      <c r="F421" s="69"/>
      <c r="G421" s="68">
        <v>1303.03</v>
      </c>
      <c r="H421" s="70">
        <v>3150</v>
      </c>
      <c r="I421" s="69">
        <v>3000</v>
      </c>
      <c r="J421" s="71">
        <v>1150</v>
      </c>
      <c r="K421" s="69">
        <v>3000</v>
      </c>
      <c r="L421" s="69">
        <v>3000</v>
      </c>
    </row>
    <row r="422" spans="1:12" ht="33.75" customHeight="1" x14ac:dyDescent="0.25">
      <c r="A422" s="114">
        <v>111</v>
      </c>
      <c r="B422" s="289">
        <v>637</v>
      </c>
      <c r="C422" s="60"/>
      <c r="D422" s="159" t="s">
        <v>129</v>
      </c>
      <c r="E422" s="117" t="s">
        <v>230</v>
      </c>
      <c r="F422" s="366">
        <v>3429.95</v>
      </c>
      <c r="G422" s="365">
        <v>4201.2</v>
      </c>
      <c r="H422" s="290">
        <v>4300</v>
      </c>
      <c r="I422" s="364">
        <f>SUM(I423:I426)</f>
        <v>4800</v>
      </c>
      <c r="J422" s="366">
        <v>4800</v>
      </c>
      <c r="K422" s="364">
        <f>SUM(K423:K426)</f>
        <v>4800</v>
      </c>
      <c r="L422" s="364">
        <f>SUM(L423:L426)</f>
        <v>4800</v>
      </c>
    </row>
    <row r="423" spans="1:12" s="11" customFormat="1" ht="12" hidden="1" customHeight="1" x14ac:dyDescent="0.25">
      <c r="A423" s="160"/>
      <c r="B423" s="161"/>
      <c r="C423" s="240">
        <v>637004</v>
      </c>
      <c r="D423" s="228" t="s">
        <v>132</v>
      </c>
      <c r="E423" s="158"/>
      <c r="F423" s="53"/>
      <c r="G423" s="52">
        <v>3084.07</v>
      </c>
      <c r="H423" s="55">
        <v>2700</v>
      </c>
      <c r="I423" s="69">
        <v>3200</v>
      </c>
      <c r="J423" s="229">
        <v>3200</v>
      </c>
      <c r="K423" s="69">
        <v>3200</v>
      </c>
      <c r="L423" s="69">
        <v>3200</v>
      </c>
    </row>
    <row r="424" spans="1:12" s="11" customFormat="1" ht="12" hidden="1" customHeight="1" x14ac:dyDescent="0.25">
      <c r="A424" s="268"/>
      <c r="B424" s="239"/>
      <c r="C424" s="240">
        <v>637012</v>
      </c>
      <c r="D424" s="228" t="s">
        <v>135</v>
      </c>
      <c r="E424" s="158"/>
      <c r="F424" s="53"/>
      <c r="G424" s="52">
        <v>78.400000000000006</v>
      </c>
      <c r="H424" s="70">
        <v>100</v>
      </c>
      <c r="I424" s="53">
        <v>100</v>
      </c>
      <c r="J424" s="229">
        <v>100</v>
      </c>
      <c r="K424" s="53">
        <v>100</v>
      </c>
      <c r="L424" s="53">
        <v>100</v>
      </c>
    </row>
    <row r="425" spans="1:12" s="11" customFormat="1" ht="12" hidden="1" customHeight="1" x14ac:dyDescent="0.25">
      <c r="A425" s="268"/>
      <c r="B425" s="239"/>
      <c r="C425" s="240">
        <v>637015</v>
      </c>
      <c r="D425" s="228" t="s">
        <v>195</v>
      </c>
      <c r="E425" s="158"/>
      <c r="F425" s="53"/>
      <c r="G425" s="52">
        <v>340.69</v>
      </c>
      <c r="H425" s="70">
        <v>400</v>
      </c>
      <c r="I425" s="53">
        <v>400</v>
      </c>
      <c r="J425" s="229">
        <v>400</v>
      </c>
      <c r="K425" s="53">
        <v>400</v>
      </c>
      <c r="L425" s="53">
        <v>400</v>
      </c>
    </row>
    <row r="426" spans="1:12" s="11" customFormat="1" ht="12" hidden="1" customHeight="1" x14ac:dyDescent="0.25">
      <c r="A426" s="160"/>
      <c r="B426" s="161"/>
      <c r="C426" s="162">
        <v>637016</v>
      </c>
      <c r="D426" s="163" t="s">
        <v>137</v>
      </c>
      <c r="E426" s="132"/>
      <c r="F426" s="69"/>
      <c r="G426" s="68">
        <v>698.04</v>
      </c>
      <c r="H426" s="86">
        <v>1100</v>
      </c>
      <c r="I426" s="69">
        <v>1100</v>
      </c>
      <c r="J426" s="71">
        <v>1100</v>
      </c>
      <c r="K426" s="69">
        <v>1100</v>
      </c>
      <c r="L426" s="69">
        <v>1100</v>
      </c>
    </row>
    <row r="427" spans="1:12" ht="13.5" thickBot="1" x14ac:dyDescent="0.3">
      <c r="A427" s="291">
        <v>41</v>
      </c>
      <c r="B427" s="292">
        <v>642</v>
      </c>
      <c r="C427" s="293"/>
      <c r="D427" s="293" t="s">
        <v>239</v>
      </c>
      <c r="E427" s="143"/>
      <c r="F427" s="146"/>
      <c r="G427" s="246"/>
      <c r="H427" s="200">
        <v>2500</v>
      </c>
      <c r="I427" s="146"/>
      <c r="J427" s="144"/>
      <c r="K427" s="146"/>
      <c r="L427" s="146"/>
    </row>
    <row r="428" spans="1:12" ht="13.5" thickTop="1" x14ac:dyDescent="0.25">
      <c r="A428" s="98"/>
      <c r="B428" s="101"/>
      <c r="C428" s="184"/>
      <c r="D428" s="184"/>
      <c r="E428" s="124"/>
      <c r="F428" s="382">
        <f>F398+F399+F409+F413+F417+F418+F422</f>
        <v>92737.8</v>
      </c>
      <c r="G428" s="384">
        <f>G398+G399+G409+G413+G417+G418+G422</f>
        <v>96522.51</v>
      </c>
      <c r="H428" s="409">
        <v>106520</v>
      </c>
      <c r="I428" s="406">
        <f>I398+I399+I409+I413+I417+I418+I422+I427</f>
        <v>112050</v>
      </c>
      <c r="J428" s="386">
        <f>J398+J399+J409+J413+J417+J418+J422</f>
        <v>104420</v>
      </c>
      <c r="K428" s="406">
        <f>K398+K399+K409+K413+K417+K418+K422+K427</f>
        <v>112050</v>
      </c>
      <c r="L428" s="406">
        <f>L398+L399+L409+L413+L417+L418+L422+L427</f>
        <v>112050</v>
      </c>
    </row>
    <row r="429" spans="1:12" x14ac:dyDescent="0.25">
      <c r="A429" s="17"/>
      <c r="B429" s="17"/>
      <c r="C429" s="17"/>
      <c r="D429" s="17"/>
      <c r="E429" s="21"/>
      <c r="F429" s="353"/>
      <c r="G429" s="353"/>
      <c r="H429" s="353"/>
      <c r="I429" s="353"/>
      <c r="J429" s="353"/>
      <c r="K429" s="353"/>
      <c r="L429" s="353"/>
    </row>
    <row r="430" spans="1:12" s="4" customFormat="1" ht="15" customHeight="1" x14ac:dyDescent="0.25">
      <c r="A430" s="457" t="s">
        <v>18</v>
      </c>
      <c r="B430" s="461" t="s">
        <v>19</v>
      </c>
      <c r="C430" s="440"/>
      <c r="D430" s="491" t="s">
        <v>20</v>
      </c>
      <c r="E430" s="489" t="s">
        <v>21</v>
      </c>
      <c r="F430" s="465" t="s">
        <v>1</v>
      </c>
      <c r="G430" s="466"/>
      <c r="H430" s="479" t="s">
        <v>2</v>
      </c>
      <c r="I430" s="479"/>
      <c r="J430" s="479"/>
      <c r="K430" s="480"/>
      <c r="L430" s="481"/>
    </row>
    <row r="431" spans="1:12" s="4" customFormat="1" x14ac:dyDescent="0.25">
      <c r="A431" s="458"/>
      <c r="B431" s="462"/>
      <c r="C431" s="441"/>
      <c r="D431" s="492"/>
      <c r="E431" s="490"/>
      <c r="F431" s="355">
        <v>2017</v>
      </c>
      <c r="G431" s="359">
        <v>2018</v>
      </c>
      <c r="H431" s="372">
        <v>2019</v>
      </c>
      <c r="I431" s="358">
        <v>2020</v>
      </c>
      <c r="J431" s="359">
        <v>2021</v>
      </c>
      <c r="K431" s="358">
        <v>2020</v>
      </c>
      <c r="L431" s="358">
        <v>2020</v>
      </c>
    </row>
    <row r="432" spans="1:12" x14ac:dyDescent="0.25">
      <c r="A432" s="260"/>
      <c r="B432" s="22"/>
      <c r="C432" s="22"/>
      <c r="D432" s="17"/>
      <c r="E432" s="21"/>
      <c r="F432" s="353"/>
      <c r="G432" s="353"/>
      <c r="H432" s="353"/>
      <c r="I432" s="353"/>
      <c r="J432" s="353"/>
      <c r="K432" s="353"/>
      <c r="L432" s="353"/>
    </row>
    <row r="433" spans="1:12" x14ac:dyDescent="0.25">
      <c r="A433" s="185" t="s">
        <v>240</v>
      </c>
      <c r="B433" s="186" t="s">
        <v>241</v>
      </c>
      <c r="C433" s="186"/>
      <c r="D433" s="187"/>
      <c r="E433" s="21"/>
      <c r="F433" s="353"/>
      <c r="G433" s="353"/>
      <c r="H433" s="353"/>
      <c r="I433" s="353"/>
      <c r="J433" s="353"/>
      <c r="K433" s="353"/>
      <c r="L433" s="353"/>
    </row>
    <row r="434" spans="1:12" ht="26.25" customHeight="1" x14ac:dyDescent="0.25">
      <c r="A434" s="125">
        <v>41</v>
      </c>
      <c r="B434" s="154">
        <v>611</v>
      </c>
      <c r="C434" s="155"/>
      <c r="D434" s="155" t="s">
        <v>88</v>
      </c>
      <c r="E434" s="129" t="s">
        <v>89</v>
      </c>
      <c r="F434" s="380">
        <v>10308.86</v>
      </c>
      <c r="G434" s="392">
        <v>9862.77</v>
      </c>
      <c r="H434" s="156">
        <v>9800</v>
      </c>
      <c r="I434" s="380">
        <v>13798</v>
      </c>
      <c r="J434" s="379">
        <v>9800</v>
      </c>
      <c r="K434" s="380">
        <v>13798</v>
      </c>
      <c r="L434" s="380">
        <v>13798</v>
      </c>
    </row>
    <row r="435" spans="1:12" ht="48.75" customHeight="1" x14ac:dyDescent="0.25">
      <c r="A435" s="58">
        <v>41</v>
      </c>
      <c r="B435" s="61">
        <v>620</v>
      </c>
      <c r="C435" s="159"/>
      <c r="D435" s="159" t="s">
        <v>90</v>
      </c>
      <c r="E435" s="117" t="s">
        <v>153</v>
      </c>
      <c r="F435" s="366">
        <v>2833.08</v>
      </c>
      <c r="G435" s="365">
        <v>2555.2399999999998</v>
      </c>
      <c r="H435" s="46">
        <v>2600</v>
      </c>
      <c r="I435" s="364">
        <f>SUM(I436:I440)</f>
        <v>5382</v>
      </c>
      <c r="J435" s="46">
        <v>2600</v>
      </c>
      <c r="K435" s="364">
        <f>SUM(K436:K440)</f>
        <v>5382</v>
      </c>
      <c r="L435" s="364">
        <f>SUM(L436:L440)</f>
        <v>5382</v>
      </c>
    </row>
    <row r="436" spans="1:12" s="11" customFormat="1" ht="12" hidden="1" customHeight="1" x14ac:dyDescent="0.25">
      <c r="A436" s="160"/>
      <c r="B436" s="161"/>
      <c r="C436" s="162">
        <v>621</v>
      </c>
      <c r="D436" s="193" t="s">
        <v>92</v>
      </c>
      <c r="E436" s="67"/>
      <c r="F436" s="69"/>
      <c r="G436" s="68">
        <v>492.33</v>
      </c>
      <c r="H436" s="70">
        <v>500</v>
      </c>
      <c r="I436" s="69">
        <v>1000</v>
      </c>
      <c r="J436" s="71">
        <v>500</v>
      </c>
      <c r="K436" s="69">
        <v>1000</v>
      </c>
      <c r="L436" s="69">
        <v>1000</v>
      </c>
    </row>
    <row r="437" spans="1:12" s="11" customFormat="1" ht="12" hidden="1" customHeight="1" x14ac:dyDescent="0.25">
      <c r="A437" s="160"/>
      <c r="B437" s="161"/>
      <c r="C437" s="162">
        <v>625001</v>
      </c>
      <c r="D437" s="193" t="s">
        <v>94</v>
      </c>
      <c r="E437" s="67"/>
      <c r="F437" s="69"/>
      <c r="G437" s="68">
        <v>137.79</v>
      </c>
      <c r="H437" s="70">
        <v>150</v>
      </c>
      <c r="I437" s="69">
        <v>300</v>
      </c>
      <c r="J437" s="71">
        <v>150</v>
      </c>
      <c r="K437" s="69">
        <v>300</v>
      </c>
      <c r="L437" s="69">
        <v>300</v>
      </c>
    </row>
    <row r="438" spans="1:12" s="11" customFormat="1" ht="12" hidden="1" customHeight="1" x14ac:dyDescent="0.25">
      <c r="A438" s="160"/>
      <c r="B438" s="161"/>
      <c r="C438" s="162">
        <v>625002</v>
      </c>
      <c r="D438" s="193" t="s">
        <v>95</v>
      </c>
      <c r="E438" s="67"/>
      <c r="F438" s="69"/>
      <c r="G438" s="68">
        <v>1378.69</v>
      </c>
      <c r="H438" s="70">
        <v>1450</v>
      </c>
      <c r="I438" s="69">
        <v>2500</v>
      </c>
      <c r="J438" s="71">
        <v>1450</v>
      </c>
      <c r="K438" s="69">
        <v>2500</v>
      </c>
      <c r="L438" s="69">
        <v>2500</v>
      </c>
    </row>
    <row r="439" spans="1:12" s="11" customFormat="1" ht="12" hidden="1" customHeight="1" x14ac:dyDescent="0.25">
      <c r="A439" s="160"/>
      <c r="B439" s="161"/>
      <c r="C439" s="162">
        <v>625003</v>
      </c>
      <c r="D439" s="193" t="s">
        <v>96</v>
      </c>
      <c r="E439" s="67"/>
      <c r="F439" s="69"/>
      <c r="G439" s="68">
        <v>78.73</v>
      </c>
      <c r="H439" s="70">
        <v>80</v>
      </c>
      <c r="I439" s="69">
        <v>582</v>
      </c>
      <c r="J439" s="71">
        <v>80</v>
      </c>
      <c r="K439" s="69">
        <v>582</v>
      </c>
      <c r="L439" s="69">
        <v>582</v>
      </c>
    </row>
    <row r="440" spans="1:12" s="11" customFormat="1" ht="12" hidden="1" customHeight="1" x14ac:dyDescent="0.25">
      <c r="A440" s="160"/>
      <c r="B440" s="161"/>
      <c r="C440" s="162">
        <v>625007</v>
      </c>
      <c r="D440" s="193" t="s">
        <v>99</v>
      </c>
      <c r="E440" s="67"/>
      <c r="F440" s="69"/>
      <c r="G440" s="68">
        <v>467.7</v>
      </c>
      <c r="H440" s="70">
        <v>420</v>
      </c>
      <c r="I440" s="69">
        <v>1000</v>
      </c>
      <c r="J440" s="71">
        <v>420</v>
      </c>
      <c r="K440" s="69">
        <v>1000</v>
      </c>
      <c r="L440" s="69">
        <v>1000</v>
      </c>
    </row>
    <row r="441" spans="1:12" ht="40.5" customHeight="1" x14ac:dyDescent="0.25">
      <c r="A441" s="58">
        <v>41</v>
      </c>
      <c r="B441" s="61">
        <v>633</v>
      </c>
      <c r="C441" s="242" t="s">
        <v>182</v>
      </c>
      <c r="D441" s="159" t="s">
        <v>108</v>
      </c>
      <c r="E441" s="117" t="s">
        <v>242</v>
      </c>
      <c r="F441" s="366">
        <v>1024.52</v>
      </c>
      <c r="G441" s="365">
        <v>520.16999999999996</v>
      </c>
      <c r="H441" s="46">
        <v>550</v>
      </c>
      <c r="I441" s="364">
        <v>550</v>
      </c>
      <c r="J441" s="46">
        <v>550</v>
      </c>
      <c r="K441" s="364">
        <v>550</v>
      </c>
      <c r="L441" s="364">
        <v>550</v>
      </c>
    </row>
    <row r="442" spans="1:12" ht="13.5" thickBot="1" x14ac:dyDescent="0.3">
      <c r="A442" s="213">
        <v>41</v>
      </c>
      <c r="B442" s="216">
        <v>637</v>
      </c>
      <c r="C442" s="254" t="s">
        <v>209</v>
      </c>
      <c r="D442" s="225" t="s">
        <v>129</v>
      </c>
      <c r="E442" s="217" t="s">
        <v>243</v>
      </c>
      <c r="F442" s="400">
        <v>127.86</v>
      </c>
      <c r="G442" s="401">
        <v>121.85</v>
      </c>
      <c r="H442" s="224">
        <v>150</v>
      </c>
      <c r="I442" s="400">
        <v>150</v>
      </c>
      <c r="J442" s="264">
        <v>150</v>
      </c>
      <c r="K442" s="400">
        <v>150</v>
      </c>
      <c r="L442" s="400">
        <v>150</v>
      </c>
    </row>
    <row r="443" spans="1:12" ht="13.5" thickTop="1" x14ac:dyDescent="0.25">
      <c r="A443" s="98"/>
      <c r="B443" s="101"/>
      <c r="C443" s="184"/>
      <c r="D443" s="184"/>
      <c r="E443" s="124"/>
      <c r="F443" s="382">
        <f t="shared" ref="F443:G443" si="25">F434+F435+F441+F442</f>
        <v>14294.320000000002</v>
      </c>
      <c r="G443" s="384">
        <f t="shared" si="25"/>
        <v>13060.03</v>
      </c>
      <c r="H443" s="394">
        <v>13100</v>
      </c>
      <c r="I443" s="406">
        <f>I434+I435+I441+I442</f>
        <v>19880</v>
      </c>
      <c r="J443" s="386">
        <f>J434+J435+J441+J442</f>
        <v>13100</v>
      </c>
      <c r="K443" s="406">
        <f>K434+K435+K441+K442</f>
        <v>19880</v>
      </c>
      <c r="L443" s="406">
        <f>L434+L435+L441+L442</f>
        <v>19880</v>
      </c>
    </row>
    <row r="444" spans="1:12" x14ac:dyDescent="0.25">
      <c r="A444" s="17"/>
      <c r="B444" s="17"/>
      <c r="C444" s="17"/>
      <c r="D444" s="17"/>
      <c r="E444" s="21"/>
      <c r="F444" s="353"/>
      <c r="G444" s="353"/>
      <c r="H444" s="353"/>
      <c r="I444" s="353"/>
      <c r="J444" s="353"/>
      <c r="K444" s="353"/>
      <c r="L444" s="353"/>
    </row>
    <row r="445" spans="1:12" x14ac:dyDescent="0.25">
      <c r="A445" s="294"/>
      <c r="B445" s="295"/>
      <c r="C445" s="295"/>
      <c r="D445" s="296"/>
      <c r="E445" s="21"/>
      <c r="F445" s="353"/>
      <c r="G445" s="353"/>
      <c r="H445" s="353"/>
      <c r="I445" s="353"/>
      <c r="J445" s="353"/>
      <c r="K445" s="353"/>
      <c r="L445" s="353"/>
    </row>
    <row r="446" spans="1:12" x14ac:dyDescent="0.25">
      <c r="A446" s="185" t="s">
        <v>244</v>
      </c>
      <c r="B446" s="186" t="s">
        <v>245</v>
      </c>
      <c r="C446" s="186"/>
      <c r="D446" s="187"/>
      <c r="E446" s="21"/>
      <c r="F446" s="353"/>
      <c r="G446" s="353"/>
      <c r="H446" s="420"/>
      <c r="I446" s="353"/>
      <c r="J446" s="353"/>
      <c r="K446" s="353"/>
      <c r="L446" s="353"/>
    </row>
    <row r="447" spans="1:12" ht="22.5" x14ac:dyDescent="0.25">
      <c r="A447" s="125">
        <v>41</v>
      </c>
      <c r="B447" s="154">
        <v>611</v>
      </c>
      <c r="C447" s="155"/>
      <c r="D447" s="155" t="s">
        <v>88</v>
      </c>
      <c r="E447" s="129" t="s">
        <v>89</v>
      </c>
      <c r="F447" s="380">
        <v>8792.07</v>
      </c>
      <c r="G447" s="392">
        <v>9892.17</v>
      </c>
      <c r="H447" s="156">
        <v>15700</v>
      </c>
      <c r="I447" s="380">
        <v>15300</v>
      </c>
      <c r="J447" s="379">
        <v>15700</v>
      </c>
      <c r="K447" s="380">
        <v>15300</v>
      </c>
      <c r="L447" s="380">
        <v>15300</v>
      </c>
    </row>
    <row r="448" spans="1:12" ht="56.25" x14ac:dyDescent="0.25">
      <c r="A448" s="58">
        <v>41</v>
      </c>
      <c r="B448" s="61">
        <v>620</v>
      </c>
      <c r="C448" s="159"/>
      <c r="D448" s="159" t="s">
        <v>90</v>
      </c>
      <c r="E448" s="117" t="s">
        <v>153</v>
      </c>
      <c r="F448" s="366">
        <v>3177.08</v>
      </c>
      <c r="G448" s="365">
        <v>3135.62</v>
      </c>
      <c r="H448" s="46">
        <v>5000</v>
      </c>
      <c r="I448" s="366">
        <f>I447*0.38</f>
        <v>5814</v>
      </c>
      <c r="J448" s="290">
        <v>5000</v>
      </c>
      <c r="K448" s="366">
        <f>K447*0.38</f>
        <v>5814</v>
      </c>
      <c r="L448" s="366">
        <f>L447*0.38</f>
        <v>5814</v>
      </c>
    </row>
    <row r="449" spans="1:12" s="11" customFormat="1" ht="12" hidden="1" customHeight="1" x14ac:dyDescent="0.25">
      <c r="A449" s="160"/>
      <c r="B449" s="161"/>
      <c r="C449" s="162">
        <v>621</v>
      </c>
      <c r="D449" s="261" t="s">
        <v>92</v>
      </c>
      <c r="E449" s="31"/>
      <c r="F449" s="69"/>
      <c r="G449" s="68">
        <v>412.01</v>
      </c>
      <c r="H449" s="70">
        <v>800</v>
      </c>
      <c r="I449" s="69">
        <v>1000</v>
      </c>
      <c r="J449" s="71">
        <v>800</v>
      </c>
      <c r="K449" s="69">
        <v>1000</v>
      </c>
      <c r="L449" s="69">
        <v>1000</v>
      </c>
    </row>
    <row r="450" spans="1:12" s="11" customFormat="1" ht="12" hidden="1" customHeight="1" x14ac:dyDescent="0.25">
      <c r="A450" s="160"/>
      <c r="B450" s="161"/>
      <c r="C450" s="162">
        <v>623</v>
      </c>
      <c r="D450" s="261" t="s">
        <v>93</v>
      </c>
      <c r="E450" s="31"/>
      <c r="F450" s="69"/>
      <c r="G450" s="288">
        <v>387.31</v>
      </c>
      <c r="H450" s="70">
        <v>700</v>
      </c>
      <c r="I450" s="69">
        <v>700</v>
      </c>
      <c r="J450" s="71">
        <v>700</v>
      </c>
      <c r="K450" s="69">
        <v>700</v>
      </c>
      <c r="L450" s="69">
        <v>700</v>
      </c>
    </row>
    <row r="451" spans="1:12" s="11" customFormat="1" ht="12" hidden="1" customHeight="1" x14ac:dyDescent="0.25">
      <c r="A451" s="160"/>
      <c r="B451" s="161"/>
      <c r="C451" s="162">
        <v>625001</v>
      </c>
      <c r="D451" s="261" t="s">
        <v>94</v>
      </c>
      <c r="E451" s="31"/>
      <c r="F451" s="69"/>
      <c r="G451" s="68">
        <v>140.19999999999999</v>
      </c>
      <c r="H451" s="70">
        <v>300</v>
      </c>
      <c r="I451" s="69">
        <v>500</v>
      </c>
      <c r="J451" s="71">
        <v>300</v>
      </c>
      <c r="K451" s="69">
        <v>500</v>
      </c>
      <c r="L451" s="69">
        <v>500</v>
      </c>
    </row>
    <row r="452" spans="1:12" s="11" customFormat="1" ht="12" hidden="1" customHeight="1" x14ac:dyDescent="0.25">
      <c r="A452" s="160"/>
      <c r="B452" s="161"/>
      <c r="C452" s="162">
        <v>625002</v>
      </c>
      <c r="D452" s="261" t="s">
        <v>95</v>
      </c>
      <c r="E452" s="31"/>
      <c r="F452" s="69"/>
      <c r="G452" s="68">
        <v>1403.7</v>
      </c>
      <c r="H452" s="70">
        <v>1900</v>
      </c>
      <c r="I452" s="69">
        <v>2500</v>
      </c>
      <c r="J452" s="71">
        <v>1900</v>
      </c>
      <c r="K452" s="69">
        <v>2500</v>
      </c>
      <c r="L452" s="69">
        <v>2500</v>
      </c>
    </row>
    <row r="453" spans="1:12" s="11" customFormat="1" ht="12" hidden="1" customHeight="1" x14ac:dyDescent="0.25">
      <c r="A453" s="160"/>
      <c r="B453" s="161"/>
      <c r="C453" s="162">
        <v>625003</v>
      </c>
      <c r="D453" s="261" t="s">
        <v>96</v>
      </c>
      <c r="E453" s="31"/>
      <c r="F453" s="69"/>
      <c r="G453" s="68">
        <v>80.08</v>
      </c>
      <c r="H453" s="70">
        <v>200</v>
      </c>
      <c r="I453" s="69">
        <v>300</v>
      </c>
      <c r="J453" s="71">
        <v>200</v>
      </c>
      <c r="K453" s="69">
        <v>300</v>
      </c>
      <c r="L453" s="69">
        <v>300</v>
      </c>
    </row>
    <row r="454" spans="1:12" s="11" customFormat="1" ht="12" hidden="1" customHeight="1" x14ac:dyDescent="0.25">
      <c r="A454" s="160"/>
      <c r="B454" s="161"/>
      <c r="C454" s="162">
        <v>625004</v>
      </c>
      <c r="D454" s="261" t="s">
        <v>97</v>
      </c>
      <c r="E454" s="31"/>
      <c r="F454" s="69"/>
      <c r="G454" s="68">
        <v>177.14</v>
      </c>
      <c r="H454" s="70">
        <v>500</v>
      </c>
      <c r="I454" s="69">
        <v>700</v>
      </c>
      <c r="J454" s="71">
        <v>500</v>
      </c>
      <c r="K454" s="69">
        <v>700</v>
      </c>
      <c r="L454" s="69">
        <v>700</v>
      </c>
    </row>
    <row r="455" spans="1:12" s="11" customFormat="1" ht="12" hidden="1" customHeight="1" x14ac:dyDescent="0.25">
      <c r="A455" s="160"/>
      <c r="B455" s="161"/>
      <c r="C455" s="162">
        <v>625005</v>
      </c>
      <c r="D455" s="261" t="s">
        <v>98</v>
      </c>
      <c r="E455" s="31"/>
      <c r="F455" s="69"/>
      <c r="G455" s="68">
        <v>59.02</v>
      </c>
      <c r="H455" s="70">
        <v>100</v>
      </c>
      <c r="I455" s="69">
        <v>174</v>
      </c>
      <c r="J455" s="71">
        <v>100</v>
      </c>
      <c r="K455" s="69">
        <v>174</v>
      </c>
      <c r="L455" s="69">
        <v>174</v>
      </c>
    </row>
    <row r="456" spans="1:12" s="11" customFormat="1" ht="12" hidden="1" customHeight="1" x14ac:dyDescent="0.25">
      <c r="A456" s="160"/>
      <c r="B456" s="161"/>
      <c r="C456" s="162">
        <v>625007</v>
      </c>
      <c r="D456" s="261" t="s">
        <v>99</v>
      </c>
      <c r="E456" s="31"/>
      <c r="F456" s="69"/>
      <c r="G456" s="68">
        <v>476.16</v>
      </c>
      <c r="H456" s="70">
        <v>500</v>
      </c>
      <c r="I456" s="69">
        <v>700</v>
      </c>
      <c r="J456" s="71">
        <v>500</v>
      </c>
      <c r="K456" s="69">
        <v>700</v>
      </c>
      <c r="L456" s="69">
        <v>700</v>
      </c>
    </row>
    <row r="457" spans="1:12" ht="45" x14ac:dyDescent="0.25">
      <c r="A457" s="58">
        <v>41</v>
      </c>
      <c r="B457" s="61">
        <v>633</v>
      </c>
      <c r="C457" s="242" t="s">
        <v>182</v>
      </c>
      <c r="D457" s="159" t="s">
        <v>108</v>
      </c>
      <c r="E457" s="117" t="s">
        <v>242</v>
      </c>
      <c r="F457" s="366">
        <v>1017.47</v>
      </c>
      <c r="G457" s="365">
        <v>1227.06</v>
      </c>
      <c r="H457" s="46">
        <v>1500</v>
      </c>
      <c r="I457" s="364">
        <v>1500</v>
      </c>
      <c r="J457" s="46">
        <v>1500</v>
      </c>
      <c r="K457" s="364">
        <v>1500</v>
      </c>
      <c r="L457" s="364">
        <v>1500</v>
      </c>
    </row>
    <row r="458" spans="1:12" x14ac:dyDescent="0.25">
      <c r="A458" s="58" t="s">
        <v>246</v>
      </c>
      <c r="B458" s="61">
        <v>633</v>
      </c>
      <c r="C458" s="159"/>
      <c r="D458" s="159" t="s">
        <v>108</v>
      </c>
      <c r="E458" s="117" t="s">
        <v>247</v>
      </c>
      <c r="F458" s="366">
        <v>13071.18</v>
      </c>
      <c r="G458" s="365">
        <v>15349.18</v>
      </c>
      <c r="H458" s="46">
        <v>15500</v>
      </c>
      <c r="I458" s="366">
        <v>15500</v>
      </c>
      <c r="J458" s="290">
        <v>15500</v>
      </c>
      <c r="K458" s="366">
        <v>15500</v>
      </c>
      <c r="L458" s="366">
        <v>15500</v>
      </c>
    </row>
    <row r="459" spans="1:12" ht="13.5" thickBot="1" x14ac:dyDescent="0.3">
      <c r="A459" s="213">
        <v>41</v>
      </c>
      <c r="B459" s="216">
        <v>637</v>
      </c>
      <c r="C459" s="222" t="s">
        <v>209</v>
      </c>
      <c r="D459" s="225" t="s">
        <v>129</v>
      </c>
      <c r="E459" s="217" t="s">
        <v>243</v>
      </c>
      <c r="F459" s="400">
        <v>105.13</v>
      </c>
      <c r="G459" s="401">
        <v>130.99</v>
      </c>
      <c r="H459" s="264">
        <v>150</v>
      </c>
      <c r="I459" s="400">
        <v>150</v>
      </c>
      <c r="J459" s="264">
        <v>150</v>
      </c>
      <c r="K459" s="400">
        <v>150</v>
      </c>
      <c r="L459" s="400">
        <v>150</v>
      </c>
    </row>
    <row r="460" spans="1:12" ht="13.5" thickTop="1" x14ac:dyDescent="0.25">
      <c r="A460" s="98"/>
      <c r="B460" s="101"/>
      <c r="C460" s="201"/>
      <c r="D460" s="184"/>
      <c r="E460" s="124"/>
      <c r="F460" s="382">
        <f>F459+F458+F457+F448+F447</f>
        <v>26162.93</v>
      </c>
      <c r="G460" s="384">
        <f t="shared" ref="G460:J460" si="26">G459+G458+G457+G448+G447</f>
        <v>29735.019999999997</v>
      </c>
      <c r="H460" s="409">
        <v>37850</v>
      </c>
      <c r="I460" s="406">
        <f>I459+I458+I457+I448+I447</f>
        <v>38264</v>
      </c>
      <c r="J460" s="386">
        <f t="shared" si="26"/>
        <v>37850</v>
      </c>
      <c r="K460" s="406">
        <f>K459+K458+K457+K448+K447</f>
        <v>38264</v>
      </c>
      <c r="L460" s="406">
        <f>L459+L458+L457+L448+L447</f>
        <v>38264</v>
      </c>
    </row>
    <row r="461" spans="1:12" x14ac:dyDescent="0.25">
      <c r="A461" s="17"/>
      <c r="B461" s="17"/>
      <c r="C461" s="17"/>
      <c r="D461" s="17"/>
      <c r="E461" s="21"/>
      <c r="F461" s="353"/>
      <c r="G461" s="353"/>
      <c r="H461" s="353"/>
      <c r="I461" s="353"/>
      <c r="J461" s="353"/>
      <c r="K461" s="353"/>
      <c r="L461" s="353"/>
    </row>
    <row r="462" spans="1:12" s="4" customFormat="1" ht="15" customHeight="1" x14ac:dyDescent="0.25">
      <c r="A462" s="457" t="s">
        <v>18</v>
      </c>
      <c r="B462" s="461" t="s">
        <v>19</v>
      </c>
      <c r="C462" s="440"/>
      <c r="D462" s="493" t="s">
        <v>20</v>
      </c>
      <c r="E462" s="469" t="s">
        <v>21</v>
      </c>
      <c r="F462" s="465" t="s">
        <v>1</v>
      </c>
      <c r="G462" s="466"/>
      <c r="H462" s="479" t="s">
        <v>2</v>
      </c>
      <c r="I462" s="479"/>
      <c r="J462" s="479"/>
      <c r="K462" s="480"/>
      <c r="L462" s="481"/>
    </row>
    <row r="463" spans="1:12" s="4" customFormat="1" x14ac:dyDescent="0.25">
      <c r="A463" s="458"/>
      <c r="B463" s="462"/>
      <c r="C463" s="441"/>
      <c r="D463" s="494"/>
      <c r="E463" s="470"/>
      <c r="F463" s="355">
        <v>2017</v>
      </c>
      <c r="G463" s="356">
        <v>2018</v>
      </c>
      <c r="H463" s="372">
        <v>2019</v>
      </c>
      <c r="I463" s="421">
        <v>2020</v>
      </c>
      <c r="J463" s="422">
        <v>2021</v>
      </c>
      <c r="K463" s="421">
        <v>2020</v>
      </c>
      <c r="L463" s="421">
        <v>2020</v>
      </c>
    </row>
    <row r="464" spans="1:12" x14ac:dyDescent="0.25">
      <c r="A464" s="297">
        <v>1020</v>
      </c>
      <c r="B464" s="186" t="s">
        <v>248</v>
      </c>
      <c r="C464" s="186"/>
      <c r="D464" s="298"/>
      <c r="E464" s="21"/>
      <c r="F464" s="353"/>
      <c r="G464" s="353"/>
      <c r="H464" s="423"/>
      <c r="I464" s="176"/>
      <c r="J464" s="177"/>
      <c r="K464" s="176"/>
      <c r="L464" s="176"/>
    </row>
    <row r="465" spans="1:12" ht="22.5" x14ac:dyDescent="0.25">
      <c r="A465" s="125">
        <v>41</v>
      </c>
      <c r="B465" s="127">
        <v>611</v>
      </c>
      <c r="C465" s="188"/>
      <c r="D465" s="155" t="s">
        <v>88</v>
      </c>
      <c r="E465" s="129" t="s">
        <v>89</v>
      </c>
      <c r="F465" s="380">
        <v>56490.04</v>
      </c>
      <c r="G465" s="392">
        <v>59691.19</v>
      </c>
      <c r="H465" s="156">
        <v>82000</v>
      </c>
      <c r="I465" s="380">
        <f>SUM(I466:I467)</f>
        <v>82000</v>
      </c>
      <c r="J465" s="379">
        <v>135000</v>
      </c>
      <c r="K465" s="380">
        <f>SUM(K466:K467)</f>
        <v>82000</v>
      </c>
      <c r="L465" s="380">
        <f>SUM(L466:L467)</f>
        <v>82000</v>
      </c>
    </row>
    <row r="466" spans="1:12" s="9" customFormat="1" ht="12" hidden="1" customHeight="1" x14ac:dyDescent="0.25">
      <c r="A466" s="247">
        <v>111</v>
      </c>
      <c r="B466" s="248">
        <v>611</v>
      </c>
      <c r="C466" s="249"/>
      <c r="D466" s="250" t="s">
        <v>88</v>
      </c>
      <c r="E466" s="235"/>
      <c r="F466" s="251"/>
      <c r="G466" s="252">
        <v>0</v>
      </c>
      <c r="H466" s="70">
        <v>65000</v>
      </c>
      <c r="I466" s="84">
        <v>65000</v>
      </c>
      <c r="J466" s="55">
        <v>135000</v>
      </c>
      <c r="K466" s="84">
        <v>65000</v>
      </c>
      <c r="L466" s="84">
        <v>65000</v>
      </c>
    </row>
    <row r="467" spans="1:12" s="9" customFormat="1" ht="12" hidden="1" customHeight="1" x14ac:dyDescent="0.25">
      <c r="A467" s="247">
        <v>41</v>
      </c>
      <c r="B467" s="248">
        <v>611</v>
      </c>
      <c r="C467" s="249"/>
      <c r="D467" s="250" t="s">
        <v>88</v>
      </c>
      <c r="E467" s="235"/>
      <c r="F467" s="251"/>
      <c r="G467" s="252">
        <v>59691.19</v>
      </c>
      <c r="H467" s="70">
        <v>17000</v>
      </c>
      <c r="I467" s="253">
        <v>17000</v>
      </c>
      <c r="J467" s="55"/>
      <c r="K467" s="253">
        <v>17000</v>
      </c>
      <c r="L467" s="253">
        <v>17000</v>
      </c>
    </row>
    <row r="468" spans="1:12" ht="56.25" x14ac:dyDescent="0.25">
      <c r="A468" s="58">
        <v>41</v>
      </c>
      <c r="B468" s="60">
        <v>620</v>
      </c>
      <c r="C468" s="190"/>
      <c r="D468" s="159" t="s">
        <v>90</v>
      </c>
      <c r="E468" s="117" t="s">
        <v>153</v>
      </c>
      <c r="F468" s="366">
        <v>19239.689999999999</v>
      </c>
      <c r="G468" s="365">
        <v>20536.189999999999</v>
      </c>
      <c r="H468" s="46">
        <v>6600</v>
      </c>
      <c r="I468" s="364">
        <f>SUM(I469:I476)</f>
        <v>6900</v>
      </c>
      <c r="J468" s="46">
        <v>45405</v>
      </c>
      <c r="K468" s="364">
        <f>SUM(K469:K476)</f>
        <v>6900</v>
      </c>
      <c r="L468" s="364">
        <f>SUM(L469:L476)</f>
        <v>6900</v>
      </c>
    </row>
    <row r="469" spans="1:12" s="11" customFormat="1" ht="12" hidden="1" customHeight="1" x14ac:dyDescent="0.25">
      <c r="A469" s="160">
        <v>41</v>
      </c>
      <c r="B469" s="130"/>
      <c r="C469" s="192">
        <v>621</v>
      </c>
      <c r="D469" s="163" t="s">
        <v>92</v>
      </c>
      <c r="E469" s="132"/>
      <c r="F469" s="69"/>
      <c r="G469" s="68">
        <v>5000.75</v>
      </c>
      <c r="H469" s="70">
        <v>1600</v>
      </c>
      <c r="I469" s="69">
        <v>1600</v>
      </c>
      <c r="J469" s="71">
        <v>13405</v>
      </c>
      <c r="K469" s="69">
        <v>1600</v>
      </c>
      <c r="L469" s="69">
        <v>1600</v>
      </c>
    </row>
    <row r="470" spans="1:12" s="11" customFormat="1" ht="12" hidden="1" customHeight="1" x14ac:dyDescent="0.25">
      <c r="A470" s="160"/>
      <c r="B470" s="130"/>
      <c r="C470" s="192">
        <v>623</v>
      </c>
      <c r="D470" s="163" t="s">
        <v>93</v>
      </c>
      <c r="E470" s="132"/>
      <c r="F470" s="69"/>
      <c r="G470" s="288">
        <v>990.01</v>
      </c>
      <c r="H470" s="70">
        <v>300</v>
      </c>
      <c r="I470" s="69">
        <v>500</v>
      </c>
      <c r="J470" s="71">
        <v>3000</v>
      </c>
      <c r="K470" s="69">
        <v>500</v>
      </c>
      <c r="L470" s="69">
        <v>500</v>
      </c>
    </row>
    <row r="471" spans="1:12" s="11" customFormat="1" ht="12" hidden="1" customHeight="1" x14ac:dyDescent="0.25">
      <c r="A471" s="160"/>
      <c r="B471" s="130"/>
      <c r="C471" s="192">
        <v>625001</v>
      </c>
      <c r="D471" s="163" t="s">
        <v>94</v>
      </c>
      <c r="E471" s="132"/>
      <c r="F471" s="69"/>
      <c r="G471" s="68">
        <v>851.62</v>
      </c>
      <c r="H471" s="70">
        <v>300</v>
      </c>
      <c r="I471" s="69">
        <v>300</v>
      </c>
      <c r="J471" s="71">
        <v>3000</v>
      </c>
      <c r="K471" s="69">
        <v>300</v>
      </c>
      <c r="L471" s="69">
        <v>300</v>
      </c>
    </row>
    <row r="472" spans="1:12" s="11" customFormat="1" ht="12" hidden="1" customHeight="1" x14ac:dyDescent="0.25">
      <c r="A472" s="160"/>
      <c r="B472" s="130"/>
      <c r="C472" s="192">
        <v>625002</v>
      </c>
      <c r="D472" s="163" t="s">
        <v>95</v>
      </c>
      <c r="E472" s="132"/>
      <c r="F472" s="69"/>
      <c r="G472" s="68">
        <v>8526.0400000000009</v>
      </c>
      <c r="H472" s="70">
        <v>2500</v>
      </c>
      <c r="I472" s="69">
        <v>2500</v>
      </c>
      <c r="J472" s="71">
        <v>16000</v>
      </c>
      <c r="K472" s="69">
        <v>2500</v>
      </c>
      <c r="L472" s="69">
        <v>2500</v>
      </c>
    </row>
    <row r="473" spans="1:12" s="11" customFormat="1" ht="12" hidden="1" customHeight="1" x14ac:dyDescent="0.25">
      <c r="A473" s="160"/>
      <c r="B473" s="130"/>
      <c r="C473" s="192">
        <v>625003</v>
      </c>
      <c r="D473" s="163" t="s">
        <v>96</v>
      </c>
      <c r="E473" s="132"/>
      <c r="F473" s="69"/>
      <c r="G473" s="68">
        <v>486.29</v>
      </c>
      <c r="H473" s="70">
        <v>200</v>
      </c>
      <c r="I473" s="69">
        <v>200</v>
      </c>
      <c r="J473" s="71">
        <v>1700</v>
      </c>
      <c r="K473" s="69">
        <v>200</v>
      </c>
      <c r="L473" s="69">
        <v>200</v>
      </c>
    </row>
    <row r="474" spans="1:12" s="11" customFormat="1" ht="12" hidden="1" customHeight="1" x14ac:dyDescent="0.25">
      <c r="A474" s="160"/>
      <c r="B474" s="130"/>
      <c r="C474" s="192">
        <v>625004</v>
      </c>
      <c r="D474" s="163" t="s">
        <v>97</v>
      </c>
      <c r="E474" s="132"/>
      <c r="F474" s="69"/>
      <c r="G474" s="68">
        <v>1341.74</v>
      </c>
      <c r="H474" s="70">
        <v>400</v>
      </c>
      <c r="I474" s="69">
        <v>500</v>
      </c>
      <c r="J474" s="71">
        <v>2300</v>
      </c>
      <c r="K474" s="69">
        <v>500</v>
      </c>
      <c r="L474" s="69">
        <v>500</v>
      </c>
    </row>
    <row r="475" spans="1:12" s="11" customFormat="1" ht="12" hidden="1" customHeight="1" x14ac:dyDescent="0.25">
      <c r="A475" s="160"/>
      <c r="B475" s="130"/>
      <c r="C475" s="192">
        <v>625005</v>
      </c>
      <c r="D475" s="163" t="s">
        <v>98</v>
      </c>
      <c r="E475" s="132"/>
      <c r="F475" s="69"/>
      <c r="G475" s="68">
        <v>447.14</v>
      </c>
      <c r="H475" s="70">
        <v>150</v>
      </c>
      <c r="I475" s="69">
        <v>150</v>
      </c>
      <c r="J475" s="71">
        <v>1200</v>
      </c>
      <c r="K475" s="69">
        <v>150</v>
      </c>
      <c r="L475" s="69">
        <v>150</v>
      </c>
    </row>
    <row r="476" spans="1:12" s="11" customFormat="1" ht="12" hidden="1" customHeight="1" x14ac:dyDescent="0.25">
      <c r="A476" s="160"/>
      <c r="B476" s="130"/>
      <c r="C476" s="192">
        <v>625007</v>
      </c>
      <c r="D476" s="163" t="s">
        <v>99</v>
      </c>
      <c r="E476" s="132"/>
      <c r="F476" s="69"/>
      <c r="G476" s="68">
        <v>2892.6</v>
      </c>
      <c r="H476" s="70">
        <v>1150</v>
      </c>
      <c r="I476" s="69">
        <v>1150</v>
      </c>
      <c r="J476" s="71">
        <v>4800</v>
      </c>
      <c r="K476" s="69">
        <v>1150</v>
      </c>
      <c r="L476" s="69">
        <v>1150</v>
      </c>
    </row>
    <row r="477" spans="1:12" ht="56.25" x14ac:dyDescent="0.25">
      <c r="A477" s="58">
        <v>111</v>
      </c>
      <c r="B477" s="60">
        <v>620</v>
      </c>
      <c r="C477" s="190"/>
      <c r="D477" s="159" t="s">
        <v>90</v>
      </c>
      <c r="E477" s="117" t="s">
        <v>153</v>
      </c>
      <c r="F477" s="366">
        <v>19239.689999999999</v>
      </c>
      <c r="G477" s="365"/>
      <c r="H477" s="46">
        <v>25925</v>
      </c>
      <c r="I477" s="364">
        <f>SUM(I478:I485)</f>
        <v>25925</v>
      </c>
      <c r="J477" s="46">
        <v>45405</v>
      </c>
      <c r="K477" s="364">
        <f>SUM(K478:K485)</f>
        <v>25925</v>
      </c>
      <c r="L477" s="364">
        <f>SUM(L478:L485)</f>
        <v>25925</v>
      </c>
    </row>
    <row r="478" spans="1:12" s="11" customFormat="1" ht="12" hidden="1" customHeight="1" x14ac:dyDescent="0.25">
      <c r="A478" s="160">
        <v>111</v>
      </c>
      <c r="B478" s="130"/>
      <c r="C478" s="192">
        <v>621</v>
      </c>
      <c r="D478" s="163" t="s">
        <v>92</v>
      </c>
      <c r="E478" s="132"/>
      <c r="F478" s="69"/>
      <c r="G478" s="68"/>
      <c r="H478" s="70">
        <v>5625</v>
      </c>
      <c r="I478" s="69">
        <v>5625</v>
      </c>
      <c r="J478" s="71">
        <v>13405</v>
      </c>
      <c r="K478" s="69">
        <v>5625</v>
      </c>
      <c r="L478" s="69">
        <v>5625</v>
      </c>
    </row>
    <row r="479" spans="1:12" s="11" customFormat="1" ht="12" hidden="1" customHeight="1" x14ac:dyDescent="0.25">
      <c r="A479" s="160"/>
      <c r="B479" s="130"/>
      <c r="C479" s="192">
        <v>623</v>
      </c>
      <c r="D479" s="163" t="s">
        <v>93</v>
      </c>
      <c r="E479" s="132"/>
      <c r="F479" s="69"/>
      <c r="G479" s="288"/>
      <c r="H479" s="70">
        <v>1450</v>
      </c>
      <c r="I479" s="69">
        <v>1450</v>
      </c>
      <c r="J479" s="71">
        <v>3000</v>
      </c>
      <c r="K479" s="69">
        <v>1450</v>
      </c>
      <c r="L479" s="69">
        <v>1450</v>
      </c>
    </row>
    <row r="480" spans="1:12" s="11" customFormat="1" ht="12" hidden="1" customHeight="1" x14ac:dyDescent="0.25">
      <c r="A480" s="160"/>
      <c r="B480" s="130"/>
      <c r="C480" s="192">
        <v>625001</v>
      </c>
      <c r="D480" s="163" t="s">
        <v>94</v>
      </c>
      <c r="E480" s="132"/>
      <c r="F480" s="69"/>
      <c r="G480" s="68"/>
      <c r="H480" s="70">
        <v>1450</v>
      </c>
      <c r="I480" s="69">
        <v>1450</v>
      </c>
      <c r="J480" s="71">
        <v>3000</v>
      </c>
      <c r="K480" s="69">
        <v>1450</v>
      </c>
      <c r="L480" s="69">
        <v>1450</v>
      </c>
    </row>
    <row r="481" spans="1:12" s="11" customFormat="1" ht="12" hidden="1" customHeight="1" x14ac:dyDescent="0.25">
      <c r="A481" s="160"/>
      <c r="B481" s="130"/>
      <c r="C481" s="192">
        <v>625002</v>
      </c>
      <c r="D481" s="163" t="s">
        <v>95</v>
      </c>
      <c r="E481" s="132"/>
      <c r="F481" s="69"/>
      <c r="G481" s="68"/>
      <c r="H481" s="70">
        <v>10900</v>
      </c>
      <c r="I481" s="69">
        <v>10900</v>
      </c>
      <c r="J481" s="71">
        <v>16000</v>
      </c>
      <c r="K481" s="69">
        <v>10900</v>
      </c>
      <c r="L481" s="69">
        <v>10900</v>
      </c>
    </row>
    <row r="482" spans="1:12" s="11" customFormat="1" ht="12" hidden="1" customHeight="1" x14ac:dyDescent="0.25">
      <c r="A482" s="160"/>
      <c r="B482" s="130"/>
      <c r="C482" s="192">
        <v>625003</v>
      </c>
      <c r="D482" s="163" t="s">
        <v>96</v>
      </c>
      <c r="E482" s="132"/>
      <c r="F482" s="69"/>
      <c r="G482" s="68"/>
      <c r="H482" s="70">
        <v>650</v>
      </c>
      <c r="I482" s="69">
        <v>650</v>
      </c>
      <c r="J482" s="71">
        <v>1700</v>
      </c>
      <c r="K482" s="69">
        <v>650</v>
      </c>
      <c r="L482" s="69">
        <v>650</v>
      </c>
    </row>
    <row r="483" spans="1:12" s="11" customFormat="1" ht="12" hidden="1" customHeight="1" x14ac:dyDescent="0.25">
      <c r="A483" s="160"/>
      <c r="B483" s="130"/>
      <c r="C483" s="192">
        <v>625004</v>
      </c>
      <c r="D483" s="163" t="s">
        <v>97</v>
      </c>
      <c r="E483" s="132"/>
      <c r="F483" s="69"/>
      <c r="G483" s="68"/>
      <c r="H483" s="70">
        <v>1500</v>
      </c>
      <c r="I483" s="69">
        <v>1500</v>
      </c>
      <c r="J483" s="71">
        <v>2300</v>
      </c>
      <c r="K483" s="69">
        <v>1500</v>
      </c>
      <c r="L483" s="69">
        <v>1500</v>
      </c>
    </row>
    <row r="484" spans="1:12" s="11" customFormat="1" ht="12" hidden="1" customHeight="1" x14ac:dyDescent="0.25">
      <c r="A484" s="160"/>
      <c r="B484" s="130"/>
      <c r="C484" s="192">
        <v>625005</v>
      </c>
      <c r="D484" s="163" t="s">
        <v>98</v>
      </c>
      <c r="E484" s="132"/>
      <c r="F484" s="69"/>
      <c r="G484" s="68"/>
      <c r="H484" s="70">
        <v>650</v>
      </c>
      <c r="I484" s="69">
        <v>650</v>
      </c>
      <c r="J484" s="71">
        <v>1200</v>
      </c>
      <c r="K484" s="69">
        <v>650</v>
      </c>
      <c r="L484" s="69">
        <v>650</v>
      </c>
    </row>
    <row r="485" spans="1:12" s="11" customFormat="1" ht="12" hidden="1" customHeight="1" x14ac:dyDescent="0.25">
      <c r="A485" s="160"/>
      <c r="B485" s="130"/>
      <c r="C485" s="192">
        <v>625007</v>
      </c>
      <c r="D485" s="163" t="s">
        <v>99</v>
      </c>
      <c r="E485" s="132"/>
      <c r="F485" s="69"/>
      <c r="G485" s="68"/>
      <c r="H485" s="70">
        <v>3700</v>
      </c>
      <c r="I485" s="69">
        <v>3700</v>
      </c>
      <c r="J485" s="71">
        <v>4800</v>
      </c>
      <c r="K485" s="69">
        <v>3700</v>
      </c>
      <c r="L485" s="69">
        <v>3700</v>
      </c>
    </row>
    <row r="486" spans="1:12" x14ac:dyDescent="0.25">
      <c r="A486" s="58">
        <v>41</v>
      </c>
      <c r="B486" s="60">
        <v>631</v>
      </c>
      <c r="C486" s="266" t="s">
        <v>202</v>
      </c>
      <c r="D486" s="159" t="s">
        <v>101</v>
      </c>
      <c r="E486" s="117"/>
      <c r="F486" s="366">
        <v>3893.53</v>
      </c>
      <c r="G486" s="365">
        <v>3422.17</v>
      </c>
      <c r="H486" s="46">
        <v>3000</v>
      </c>
      <c r="I486" s="364">
        <v>3000</v>
      </c>
      <c r="J486" s="46">
        <v>3000</v>
      </c>
      <c r="K486" s="364">
        <v>3000</v>
      </c>
      <c r="L486" s="364">
        <v>3000</v>
      </c>
    </row>
    <row r="487" spans="1:12" ht="45" x14ac:dyDescent="0.25">
      <c r="A487" s="58">
        <v>41</v>
      </c>
      <c r="B487" s="60">
        <v>632</v>
      </c>
      <c r="C487" s="190"/>
      <c r="D487" s="159" t="s">
        <v>103</v>
      </c>
      <c r="E487" s="117" t="s">
        <v>249</v>
      </c>
      <c r="F487" s="366">
        <v>1353.51</v>
      </c>
      <c r="G487" s="365">
        <v>2215.69</v>
      </c>
      <c r="H487" s="46">
        <v>8050</v>
      </c>
      <c r="I487" s="364">
        <f>SUM(I488:I491)</f>
        <v>4100</v>
      </c>
      <c r="J487" s="46">
        <v>4000</v>
      </c>
      <c r="K487" s="364">
        <f>SUM(K488:K491)</f>
        <v>4100</v>
      </c>
      <c r="L487" s="364">
        <f>SUM(L488:L491)</f>
        <v>4100</v>
      </c>
    </row>
    <row r="488" spans="1:12" hidden="1" x14ac:dyDescent="0.25">
      <c r="A488" s="63"/>
      <c r="B488" s="65"/>
      <c r="C488" s="192">
        <v>632001</v>
      </c>
      <c r="D488" s="163" t="s">
        <v>103</v>
      </c>
      <c r="E488" s="132"/>
      <c r="F488" s="69"/>
      <c r="G488" s="68">
        <v>837.76</v>
      </c>
      <c r="H488" s="70">
        <v>2000</v>
      </c>
      <c r="I488" s="69">
        <v>1000</v>
      </c>
      <c r="J488" s="71">
        <v>2000</v>
      </c>
      <c r="K488" s="69">
        <v>1000</v>
      </c>
      <c r="L488" s="69">
        <v>1000</v>
      </c>
    </row>
    <row r="489" spans="1:12" hidden="1" x14ac:dyDescent="0.25">
      <c r="A489" s="78"/>
      <c r="B489" s="80"/>
      <c r="C489" s="210">
        <v>632002</v>
      </c>
      <c r="D489" s="16" t="s">
        <v>250</v>
      </c>
      <c r="E489" s="132"/>
      <c r="F489" s="69"/>
      <c r="G489" s="68"/>
      <c r="H489" s="70">
        <v>50</v>
      </c>
      <c r="I489" s="69">
        <v>100</v>
      </c>
      <c r="J489" s="71">
        <v>2000</v>
      </c>
      <c r="K489" s="69">
        <v>100</v>
      </c>
      <c r="L489" s="69">
        <v>100</v>
      </c>
    </row>
    <row r="490" spans="1:12" hidden="1" x14ac:dyDescent="0.25">
      <c r="A490" s="78"/>
      <c r="B490" s="80"/>
      <c r="C490" s="210">
        <v>632005</v>
      </c>
      <c r="D490" s="16" t="s">
        <v>107</v>
      </c>
      <c r="E490" s="132"/>
      <c r="F490" s="69"/>
      <c r="G490" s="68"/>
      <c r="H490" s="70">
        <v>1000</v>
      </c>
      <c r="I490" s="69">
        <v>1000</v>
      </c>
      <c r="J490" s="71">
        <v>2000</v>
      </c>
      <c r="K490" s="69">
        <v>1000</v>
      </c>
      <c r="L490" s="69">
        <v>1000</v>
      </c>
    </row>
    <row r="491" spans="1:12" hidden="1" x14ac:dyDescent="0.25">
      <c r="A491" s="78"/>
      <c r="B491" s="80"/>
      <c r="C491" s="210">
        <v>632003</v>
      </c>
      <c r="D491" s="16" t="s">
        <v>106</v>
      </c>
      <c r="E491" s="132"/>
      <c r="F491" s="69"/>
      <c r="G491" s="68">
        <v>1377.93</v>
      </c>
      <c r="H491" s="70">
        <v>5000</v>
      </c>
      <c r="I491" s="69">
        <v>2000</v>
      </c>
      <c r="J491" s="71">
        <v>2000</v>
      </c>
      <c r="K491" s="69">
        <v>2000</v>
      </c>
      <c r="L491" s="69">
        <v>2000</v>
      </c>
    </row>
    <row r="492" spans="1:12" ht="56.25" x14ac:dyDescent="0.25">
      <c r="A492" s="58">
        <v>41</v>
      </c>
      <c r="B492" s="60">
        <v>633</v>
      </c>
      <c r="C492" s="190"/>
      <c r="D492" s="159" t="s">
        <v>108</v>
      </c>
      <c r="E492" s="117" t="s">
        <v>251</v>
      </c>
      <c r="F492" s="366">
        <v>1518.79</v>
      </c>
      <c r="G492" s="365">
        <v>1119.5</v>
      </c>
      <c r="H492" s="46">
        <v>1100</v>
      </c>
      <c r="I492" s="366">
        <f>SUM(I493:I494)</f>
        <v>1100</v>
      </c>
      <c r="J492" s="290">
        <v>1100</v>
      </c>
      <c r="K492" s="366">
        <f>SUM(K493:K494)</f>
        <v>1100</v>
      </c>
      <c r="L492" s="366">
        <f>SUM(L493:L494)</f>
        <v>1100</v>
      </c>
    </row>
    <row r="493" spans="1:12" ht="12" hidden="1" customHeight="1" x14ac:dyDescent="0.25">
      <c r="A493" s="63"/>
      <c r="B493" s="65"/>
      <c r="C493" s="194">
        <v>633006</v>
      </c>
      <c r="D493" s="163" t="s">
        <v>113</v>
      </c>
      <c r="E493" s="132"/>
      <c r="F493" s="69"/>
      <c r="G493" s="68">
        <v>1064.5999999999999</v>
      </c>
      <c r="H493" s="70">
        <v>1000</v>
      </c>
      <c r="I493" s="69">
        <v>1000</v>
      </c>
      <c r="J493" s="71">
        <v>1000</v>
      </c>
      <c r="K493" s="69">
        <v>1000</v>
      </c>
      <c r="L493" s="69">
        <v>1000</v>
      </c>
    </row>
    <row r="494" spans="1:12" ht="12" hidden="1" customHeight="1" x14ac:dyDescent="0.25">
      <c r="A494" s="63"/>
      <c r="B494" s="65"/>
      <c r="C494" s="194">
        <v>633009</v>
      </c>
      <c r="D494" s="163" t="s">
        <v>114</v>
      </c>
      <c r="E494" s="132"/>
      <c r="F494" s="69"/>
      <c r="G494" s="68">
        <v>54.9</v>
      </c>
      <c r="H494" s="70">
        <v>100</v>
      </c>
      <c r="I494" s="69">
        <v>100</v>
      </c>
      <c r="J494" s="71">
        <v>100</v>
      </c>
      <c r="K494" s="69">
        <v>100</v>
      </c>
      <c r="L494" s="69">
        <v>100</v>
      </c>
    </row>
    <row r="495" spans="1:12" ht="33.75" x14ac:dyDescent="0.25">
      <c r="A495" s="58">
        <v>41</v>
      </c>
      <c r="B495" s="60">
        <v>635</v>
      </c>
      <c r="C495" s="266" t="s">
        <v>178</v>
      </c>
      <c r="D495" s="159" t="s">
        <v>124</v>
      </c>
      <c r="E495" s="117" t="s">
        <v>125</v>
      </c>
      <c r="F495" s="366">
        <v>621.23</v>
      </c>
      <c r="G495" s="365">
        <v>315.2</v>
      </c>
      <c r="H495" s="46">
        <v>1000</v>
      </c>
      <c r="I495" s="366">
        <v>1000</v>
      </c>
      <c r="J495" s="290">
        <v>1000</v>
      </c>
      <c r="K495" s="366">
        <v>1000</v>
      </c>
      <c r="L495" s="366">
        <v>1000</v>
      </c>
    </row>
    <row r="496" spans="1:12" x14ac:dyDescent="0.25">
      <c r="A496" s="58">
        <v>41</v>
      </c>
      <c r="B496" s="60">
        <v>636</v>
      </c>
      <c r="C496" s="266" t="s">
        <v>202</v>
      </c>
      <c r="D496" s="159" t="s">
        <v>252</v>
      </c>
      <c r="E496" s="117" t="s">
        <v>253</v>
      </c>
      <c r="F496" s="366">
        <v>4085</v>
      </c>
      <c r="G496" s="365">
        <v>3002.24</v>
      </c>
      <c r="H496" s="46">
        <v>3850</v>
      </c>
      <c r="I496" s="366">
        <v>3850</v>
      </c>
      <c r="J496" s="290">
        <v>3850</v>
      </c>
      <c r="K496" s="366">
        <v>3850</v>
      </c>
      <c r="L496" s="366">
        <v>3850</v>
      </c>
    </row>
    <row r="497" spans="1:12" ht="33.75" x14ac:dyDescent="0.25">
      <c r="A497" s="58">
        <v>41</v>
      </c>
      <c r="B497" s="60">
        <v>637</v>
      </c>
      <c r="C497" s="190"/>
      <c r="D497" s="159" t="s">
        <v>129</v>
      </c>
      <c r="E497" s="117" t="s">
        <v>254</v>
      </c>
      <c r="F497" s="366">
        <v>10394.49</v>
      </c>
      <c r="G497" s="365">
        <v>14299.09</v>
      </c>
      <c r="H497" s="46">
        <v>22500</v>
      </c>
      <c r="I497" s="366">
        <f>SUM(I498:I504)</f>
        <v>24000</v>
      </c>
      <c r="J497" s="290">
        <v>18500</v>
      </c>
      <c r="K497" s="366">
        <f>SUM(K498:K504)</f>
        <v>24000</v>
      </c>
      <c r="L497" s="366">
        <f>SUM(L498:L504)</f>
        <v>24000</v>
      </c>
    </row>
    <row r="498" spans="1:12" s="11" customFormat="1" ht="12" hidden="1" customHeight="1" x14ac:dyDescent="0.25">
      <c r="A498" s="160"/>
      <c r="B498" s="130"/>
      <c r="C498" s="192">
        <v>637001</v>
      </c>
      <c r="D498" s="163" t="s">
        <v>131</v>
      </c>
      <c r="E498" s="132"/>
      <c r="F498" s="69"/>
      <c r="G498" s="68">
        <v>1170.5999999999999</v>
      </c>
      <c r="H498" s="70">
        <v>2000</v>
      </c>
      <c r="I498" s="69">
        <v>2000</v>
      </c>
      <c r="J498" s="71">
        <v>2000</v>
      </c>
      <c r="K498" s="69">
        <v>2000</v>
      </c>
      <c r="L498" s="69">
        <v>2000</v>
      </c>
    </row>
    <row r="499" spans="1:12" s="11" customFormat="1" ht="12" hidden="1" customHeight="1" x14ac:dyDescent="0.25">
      <c r="A499" s="160"/>
      <c r="B499" s="130"/>
      <c r="C499" s="192">
        <v>637004</v>
      </c>
      <c r="D499" s="16" t="s">
        <v>132</v>
      </c>
      <c r="E499" s="132"/>
      <c r="F499" s="69"/>
      <c r="G499" s="68"/>
      <c r="H499" s="70">
        <v>0</v>
      </c>
      <c r="I499" s="69">
        <v>500</v>
      </c>
      <c r="J499" s="71">
        <v>3000</v>
      </c>
      <c r="K499" s="69">
        <v>500</v>
      </c>
      <c r="L499" s="69">
        <v>500</v>
      </c>
    </row>
    <row r="500" spans="1:12" s="11" customFormat="1" ht="12" hidden="1" customHeight="1" x14ac:dyDescent="0.25">
      <c r="A500" s="160"/>
      <c r="B500" s="130"/>
      <c r="C500" s="192">
        <v>637011</v>
      </c>
      <c r="D500" s="16" t="s">
        <v>304</v>
      </c>
      <c r="E500" s="132"/>
      <c r="F500" s="69"/>
      <c r="G500" s="68">
        <v>1414.57</v>
      </c>
      <c r="H500" s="70">
        <v>3000</v>
      </c>
      <c r="I500" s="69">
        <v>3000</v>
      </c>
      <c r="J500" s="71">
        <v>3000</v>
      </c>
      <c r="K500" s="69">
        <v>3000</v>
      </c>
      <c r="L500" s="69">
        <v>3000</v>
      </c>
    </row>
    <row r="501" spans="1:12" s="11" customFormat="1" ht="12" hidden="1" customHeight="1" x14ac:dyDescent="0.25">
      <c r="A501" s="160"/>
      <c r="B501" s="130"/>
      <c r="C501" s="192">
        <v>637012</v>
      </c>
      <c r="D501" s="163" t="s">
        <v>135</v>
      </c>
      <c r="E501" s="132"/>
      <c r="F501" s="69"/>
      <c r="G501" s="68">
        <v>1177.92</v>
      </c>
      <c r="H501" s="70">
        <v>2500</v>
      </c>
      <c r="I501" s="69">
        <v>2500</v>
      </c>
      <c r="J501" s="71">
        <v>2500</v>
      </c>
      <c r="K501" s="69">
        <v>2500</v>
      </c>
      <c r="L501" s="69">
        <v>2500</v>
      </c>
    </row>
    <row r="502" spans="1:12" s="11" customFormat="1" ht="12" hidden="1" customHeight="1" x14ac:dyDescent="0.25">
      <c r="A502" s="160"/>
      <c r="B502" s="130"/>
      <c r="C502" s="192">
        <v>637014</v>
      </c>
      <c r="D502" s="163" t="s">
        <v>136</v>
      </c>
      <c r="E502" s="132"/>
      <c r="F502" s="69"/>
      <c r="G502" s="68">
        <v>9735</v>
      </c>
      <c r="H502" s="70">
        <v>14000</v>
      </c>
      <c r="I502" s="69">
        <v>14000</v>
      </c>
      <c r="J502" s="71">
        <v>10000</v>
      </c>
      <c r="K502" s="69">
        <v>14000</v>
      </c>
      <c r="L502" s="69">
        <v>14000</v>
      </c>
    </row>
    <row r="503" spans="1:12" s="11" customFormat="1" ht="12" hidden="1" customHeight="1" x14ac:dyDescent="0.25">
      <c r="A503" s="160"/>
      <c r="B503" s="130"/>
      <c r="C503" s="192">
        <v>637016</v>
      </c>
      <c r="D503" s="163" t="s">
        <v>255</v>
      </c>
      <c r="E503" s="132"/>
      <c r="F503" s="69"/>
      <c r="G503" s="68"/>
      <c r="H503" s="70">
        <v>0</v>
      </c>
      <c r="I503" s="69">
        <v>1000</v>
      </c>
      <c r="J503" s="71">
        <v>1000</v>
      </c>
      <c r="K503" s="69">
        <v>1000</v>
      </c>
      <c r="L503" s="69">
        <v>1000</v>
      </c>
    </row>
    <row r="504" spans="1:12" s="11" customFormat="1" ht="12" hidden="1" customHeight="1" x14ac:dyDescent="0.25">
      <c r="A504" s="160"/>
      <c r="B504" s="130"/>
      <c r="C504" s="192">
        <v>637016</v>
      </c>
      <c r="D504" s="163" t="s">
        <v>137</v>
      </c>
      <c r="E504" s="132"/>
      <c r="F504" s="69"/>
      <c r="G504" s="68">
        <v>801</v>
      </c>
      <c r="H504" s="70">
        <v>1000</v>
      </c>
      <c r="I504" s="69">
        <v>1000</v>
      </c>
      <c r="J504" s="71">
        <v>1000</v>
      </c>
      <c r="K504" s="69">
        <v>1000</v>
      </c>
      <c r="L504" s="69">
        <v>1000</v>
      </c>
    </row>
    <row r="505" spans="1:12" x14ac:dyDescent="0.25">
      <c r="A505" s="299">
        <v>41</v>
      </c>
      <c r="B505" s="300">
        <v>642</v>
      </c>
      <c r="C505" s="301" t="s">
        <v>178</v>
      </c>
      <c r="D505" s="302" t="s">
        <v>145</v>
      </c>
      <c r="E505" s="303" t="s">
        <v>256</v>
      </c>
      <c r="F505" s="424">
        <v>40</v>
      </c>
      <c r="G505" s="425">
        <v>40</v>
      </c>
      <c r="H505" s="304">
        <v>50</v>
      </c>
      <c r="I505" s="426">
        <v>50</v>
      </c>
      <c r="J505" s="304">
        <v>50</v>
      </c>
      <c r="K505" s="426">
        <v>50</v>
      </c>
      <c r="L505" s="426">
        <v>50</v>
      </c>
    </row>
    <row r="506" spans="1:12" ht="13.5" thickBot="1" x14ac:dyDescent="0.3">
      <c r="A506" s="291"/>
      <c r="B506" s="305"/>
      <c r="C506" s="306"/>
      <c r="D506" s="293"/>
      <c r="E506" s="143"/>
      <c r="F506" s="427">
        <f>F505+F497+F496+F495+F492+F487+F486+F477+F465</f>
        <v>97636.28</v>
      </c>
      <c r="G506" s="427">
        <f>G505+G497+G496+G495+G492+G487+G486+G477+G468+G465</f>
        <v>104641.27</v>
      </c>
      <c r="H506" s="428">
        <v>154075</v>
      </c>
      <c r="I506" s="427">
        <f>I505+I497+I496+I495+I492+I487+I486+I477+I468+I465</f>
        <v>151925</v>
      </c>
      <c r="J506" s="429">
        <f>J505+J497+J496+J495+J492+J487+J486+J477+J465</f>
        <v>211905</v>
      </c>
      <c r="K506" s="427">
        <f>K505+K497+K496+K495+K492+K487+K486+K477+K468+K465</f>
        <v>151925</v>
      </c>
      <c r="L506" s="427">
        <f>L505+L497+L496+L495+L492+L487+L486+L477+L468+L465</f>
        <v>151925</v>
      </c>
    </row>
    <row r="507" spans="1:12" ht="32.25" customHeight="1" thickTop="1" x14ac:dyDescent="0.25">
      <c r="A507" s="307" t="s">
        <v>257</v>
      </c>
      <c r="B507" s="308"/>
      <c r="C507" s="308"/>
      <c r="D507" s="309"/>
      <c r="E507" s="124"/>
      <c r="F507" s="383">
        <f>F506+F460+F443+F428+F394+F355+F348+F344+F328+F314+F289+F284+F274+F240+F225+F220+F213+F193+F189+F174+F150</f>
        <v>673496.62999999989</v>
      </c>
      <c r="G507" s="393">
        <f>G506+G460+G443+G428+G394+G355+G348+G344+G328+G314+G289+G284+G274+G240+G225+G220+G213+G193+G189+G174+G150</f>
        <v>703894.8</v>
      </c>
      <c r="H507" s="394">
        <v>861445</v>
      </c>
      <c r="I507" s="382">
        <f>I506+I460+I443+I428+I394+I355+I348+I344+I328+I314+I289+I284+I274+I240+I225+I220+I213+I193+I189+I174+I150</f>
        <v>898673</v>
      </c>
      <c r="J507" s="404">
        <f>J506+J460+J443+J428+J394+J355+J348+J344+J328+J314+J289+J284+J274+J240+J225+J220+J213+J193+J189+J174+J150</f>
        <v>817975</v>
      </c>
      <c r="K507" s="382">
        <f>K506+K460+K443+K428+K394+K355+K348+K344+K328+K314+K289+K284+K274+K240+K225+K220+K213+K193+K189+K174+K150</f>
        <v>898673</v>
      </c>
      <c r="L507" s="382">
        <f>L506+L460+L443+L428+L394+L355+L348+L344+L328+L314+L289+L284+L274+L240+L225+L220+L213+L193+L189+L174+L150</f>
        <v>898673</v>
      </c>
    </row>
    <row r="508" spans="1:12" x14ac:dyDescent="0.25">
      <c r="A508" s="17"/>
      <c r="B508" s="17"/>
      <c r="C508" s="17"/>
      <c r="D508" s="17"/>
      <c r="E508" s="21"/>
      <c r="F508" s="353"/>
      <c r="G508" s="353"/>
      <c r="H508" s="353"/>
      <c r="I508" s="353"/>
      <c r="J508" s="353"/>
      <c r="K508" s="353"/>
      <c r="L508" s="353"/>
    </row>
    <row r="509" spans="1:12" x14ac:dyDescent="0.25">
      <c r="A509" s="17"/>
      <c r="B509" s="17"/>
      <c r="C509" s="17"/>
      <c r="D509" s="17"/>
      <c r="E509" s="21"/>
      <c r="F509" s="353"/>
      <c r="G509" s="353"/>
      <c r="H509" s="353"/>
      <c r="I509" s="353"/>
      <c r="J509" s="353"/>
      <c r="K509" s="353"/>
      <c r="L509" s="353"/>
    </row>
    <row r="510" spans="1:12" s="4" customFormat="1" ht="15.75" x14ac:dyDescent="0.25">
      <c r="A510" s="20"/>
      <c r="B510" s="22"/>
      <c r="C510" s="22"/>
      <c r="D510" s="22"/>
      <c r="E510" s="153"/>
      <c r="F510" s="495"/>
      <c r="G510" s="495"/>
      <c r="H510" s="495"/>
      <c r="I510" s="495"/>
      <c r="J510" s="495"/>
      <c r="K510" s="442"/>
      <c r="L510" s="442"/>
    </row>
    <row r="511" spans="1:12" s="4" customFormat="1" ht="15" customHeight="1" x14ac:dyDescent="0.25">
      <c r="A511" s="457" t="s">
        <v>18</v>
      </c>
      <c r="B511" s="461" t="s">
        <v>19</v>
      </c>
      <c r="C511" s="440"/>
      <c r="D511" s="493" t="s">
        <v>20</v>
      </c>
      <c r="E511" s="469" t="s">
        <v>21</v>
      </c>
      <c r="F511" s="465" t="s">
        <v>1</v>
      </c>
      <c r="G511" s="466"/>
      <c r="H511" s="479" t="s">
        <v>2</v>
      </c>
      <c r="I511" s="479"/>
      <c r="J511" s="479"/>
      <c r="K511" s="480"/>
      <c r="L511" s="481"/>
    </row>
    <row r="512" spans="1:12" s="4" customFormat="1" ht="24" customHeight="1" x14ac:dyDescent="0.25">
      <c r="A512" s="458"/>
      <c r="B512" s="462"/>
      <c r="C512" s="441"/>
      <c r="D512" s="494"/>
      <c r="E512" s="470"/>
      <c r="F512" s="355">
        <v>2017</v>
      </c>
      <c r="G512" s="359">
        <v>2018</v>
      </c>
      <c r="H512" s="372">
        <v>2019</v>
      </c>
      <c r="I512" s="358">
        <v>2020</v>
      </c>
      <c r="J512" s="359">
        <v>2021</v>
      </c>
      <c r="K512" s="358">
        <v>2020</v>
      </c>
      <c r="L512" s="358">
        <v>2020</v>
      </c>
    </row>
    <row r="513" spans="1:12" s="4" customFormat="1" ht="15.75" x14ac:dyDescent="0.25">
      <c r="A513" s="147" t="s">
        <v>258</v>
      </c>
      <c r="B513" s="310"/>
      <c r="C513" s="310"/>
      <c r="D513" s="311"/>
      <c r="E513" s="153"/>
      <c r="F513" s="495"/>
      <c r="G513" s="495"/>
      <c r="H513" s="495"/>
      <c r="I513" s="495"/>
      <c r="J513" s="495"/>
      <c r="K513" s="442"/>
      <c r="L513" s="442"/>
    </row>
    <row r="514" spans="1:12" ht="22.5" x14ac:dyDescent="0.25">
      <c r="A514" s="312" t="s">
        <v>86</v>
      </c>
      <c r="B514" s="154">
        <v>71</v>
      </c>
      <c r="C514" s="155"/>
      <c r="D514" s="155" t="s">
        <v>259</v>
      </c>
      <c r="E514" s="129" t="s">
        <v>260</v>
      </c>
      <c r="F514" s="378">
        <v>12219.13</v>
      </c>
      <c r="G514" s="379">
        <v>2646.9</v>
      </c>
      <c r="H514" s="156">
        <v>200</v>
      </c>
      <c r="I514" s="380">
        <v>0</v>
      </c>
      <c r="J514" s="379">
        <v>10000</v>
      </c>
      <c r="K514" s="380">
        <v>0</v>
      </c>
      <c r="L514" s="380">
        <v>0</v>
      </c>
    </row>
    <row r="515" spans="1:12" hidden="1" x14ac:dyDescent="0.25">
      <c r="A515" s="313" t="s">
        <v>293</v>
      </c>
      <c r="B515" s="161"/>
      <c r="C515" s="162">
        <v>716</v>
      </c>
      <c r="D515" s="162" t="s">
        <v>261</v>
      </c>
      <c r="E515" s="132"/>
      <c r="F515" s="69"/>
      <c r="G515" s="74">
        <v>5910</v>
      </c>
      <c r="H515" s="86">
        <v>200</v>
      </c>
      <c r="I515" s="77"/>
      <c r="J515" s="74"/>
      <c r="K515" s="77"/>
      <c r="L515" s="77"/>
    </row>
    <row r="516" spans="1:12" hidden="1" x14ac:dyDescent="0.25">
      <c r="A516" s="314"/>
      <c r="B516" s="239"/>
      <c r="C516" s="240">
        <v>713004</v>
      </c>
      <c r="D516" s="240" t="s">
        <v>262</v>
      </c>
      <c r="E516" s="158" t="s">
        <v>263</v>
      </c>
      <c r="F516" s="53"/>
      <c r="G516" s="57">
        <v>2346.9</v>
      </c>
      <c r="H516" s="315"/>
      <c r="I516" s="56"/>
      <c r="J516" s="57"/>
      <c r="K516" s="56"/>
      <c r="L516" s="56"/>
    </row>
    <row r="517" spans="1:12" hidden="1" x14ac:dyDescent="0.25">
      <c r="A517" s="314"/>
      <c r="B517" s="239"/>
      <c r="C517" s="240">
        <v>714001</v>
      </c>
      <c r="D517" s="240" t="s">
        <v>264</v>
      </c>
      <c r="E517" s="158"/>
      <c r="F517" s="53" t="s">
        <v>265</v>
      </c>
      <c r="G517" s="57">
        <v>300</v>
      </c>
      <c r="H517" s="315"/>
      <c r="I517" s="56"/>
      <c r="J517" s="57"/>
      <c r="K517" s="56"/>
      <c r="L517" s="56"/>
    </row>
    <row r="518" spans="1:12" x14ac:dyDescent="0.25">
      <c r="A518" s="316" t="s">
        <v>170</v>
      </c>
      <c r="B518" s="61">
        <v>71</v>
      </c>
      <c r="C518" s="159"/>
      <c r="D518" s="159" t="s">
        <v>259</v>
      </c>
      <c r="E518" s="117" t="s">
        <v>266</v>
      </c>
      <c r="F518" s="364">
        <v>1700</v>
      </c>
      <c r="G518" s="290">
        <v>43469.94</v>
      </c>
      <c r="H518" s="46">
        <v>0</v>
      </c>
      <c r="I518" s="366"/>
      <c r="J518" s="290"/>
      <c r="K518" s="366"/>
      <c r="L518" s="366"/>
    </row>
    <row r="519" spans="1:12" hidden="1" x14ac:dyDescent="0.25">
      <c r="A519" s="313" t="s">
        <v>294</v>
      </c>
      <c r="B519" s="161">
        <v>111</v>
      </c>
      <c r="C519" s="162">
        <v>717002</v>
      </c>
      <c r="D519" s="162" t="s">
        <v>267</v>
      </c>
      <c r="E519" s="132"/>
      <c r="F519" s="69"/>
      <c r="G519" s="74">
        <v>30000</v>
      </c>
      <c r="H519" s="86"/>
      <c r="I519" s="77"/>
      <c r="J519" s="74"/>
      <c r="K519" s="77"/>
      <c r="L519" s="77"/>
    </row>
    <row r="520" spans="1:12" hidden="1" x14ac:dyDescent="0.25">
      <c r="A520" s="313"/>
      <c r="B520" s="161">
        <v>41</v>
      </c>
      <c r="C520" s="162">
        <v>717002</v>
      </c>
      <c r="D520" s="162" t="s">
        <v>267</v>
      </c>
      <c r="E520" s="132"/>
      <c r="F520" s="69"/>
      <c r="G520" s="74">
        <v>13469.94</v>
      </c>
      <c r="H520" s="86"/>
      <c r="I520" s="77"/>
      <c r="J520" s="74"/>
      <c r="K520" s="77"/>
      <c r="L520" s="77"/>
    </row>
    <row r="521" spans="1:12" ht="22.5" x14ac:dyDescent="0.25">
      <c r="A521" s="316" t="s">
        <v>180</v>
      </c>
      <c r="B521" s="61">
        <v>71</v>
      </c>
      <c r="C521" s="159"/>
      <c r="D521" s="159" t="s">
        <v>259</v>
      </c>
      <c r="E521" s="117" t="s">
        <v>268</v>
      </c>
      <c r="F521" s="364">
        <v>40993.800000000003</v>
      </c>
      <c r="G521" s="290">
        <v>14780.12</v>
      </c>
      <c r="H521" s="46">
        <v>61200</v>
      </c>
      <c r="I521" s="366">
        <v>0</v>
      </c>
      <c r="J521" s="290">
        <v>10000</v>
      </c>
      <c r="K521" s="366">
        <v>0</v>
      </c>
      <c r="L521" s="366">
        <v>0</v>
      </c>
    </row>
    <row r="522" spans="1:12" hidden="1" x14ac:dyDescent="0.25">
      <c r="A522" s="313" t="s">
        <v>295</v>
      </c>
      <c r="B522" s="161"/>
      <c r="C522" s="162">
        <v>716</v>
      </c>
      <c r="D522" s="162" t="s">
        <v>261</v>
      </c>
      <c r="E522" s="132"/>
      <c r="F522" s="69"/>
      <c r="G522" s="74">
        <v>5910</v>
      </c>
      <c r="H522" s="86">
        <v>300</v>
      </c>
      <c r="I522" s="77">
        <v>2500</v>
      </c>
      <c r="J522" s="74"/>
      <c r="K522" s="77">
        <v>2500</v>
      </c>
      <c r="L522" s="77">
        <v>2500</v>
      </c>
    </row>
    <row r="523" spans="1:12" hidden="1" x14ac:dyDescent="0.25">
      <c r="A523" s="313"/>
      <c r="B523" s="161"/>
      <c r="C523" s="162">
        <v>717001</v>
      </c>
      <c r="D523" s="162" t="s">
        <v>269</v>
      </c>
      <c r="E523" s="132"/>
      <c r="F523" s="69"/>
      <c r="G523" s="74">
        <v>8870.1200000000008</v>
      </c>
      <c r="H523" s="86">
        <v>60900</v>
      </c>
      <c r="I523" s="77"/>
      <c r="J523" s="74"/>
      <c r="K523" s="77"/>
      <c r="L523" s="77"/>
    </row>
    <row r="524" spans="1:12" x14ac:dyDescent="0.25">
      <c r="A524" s="316" t="s">
        <v>191</v>
      </c>
      <c r="B524" s="61">
        <v>71</v>
      </c>
      <c r="C524" s="159"/>
      <c r="D524" s="159" t="s">
        <v>259</v>
      </c>
      <c r="E524" s="117" t="s">
        <v>270</v>
      </c>
      <c r="F524" s="364"/>
      <c r="G524" s="290"/>
      <c r="H524" s="46">
        <v>9200</v>
      </c>
      <c r="I524" s="366"/>
      <c r="J524" s="290"/>
      <c r="K524" s="366"/>
      <c r="L524" s="366"/>
    </row>
    <row r="525" spans="1:12" hidden="1" x14ac:dyDescent="0.25">
      <c r="A525" s="313" t="s">
        <v>296</v>
      </c>
      <c r="B525" s="161">
        <v>41</v>
      </c>
      <c r="C525" s="162">
        <v>717002</v>
      </c>
      <c r="D525" s="162" t="s">
        <v>267</v>
      </c>
      <c r="E525" s="132"/>
      <c r="F525" s="69"/>
      <c r="G525" s="74"/>
      <c r="H525" s="86">
        <v>6300</v>
      </c>
      <c r="I525" s="77"/>
      <c r="J525" s="74"/>
      <c r="K525" s="77"/>
      <c r="L525" s="77"/>
    </row>
    <row r="526" spans="1:12" hidden="1" x14ac:dyDescent="0.25">
      <c r="A526" s="313" t="s">
        <v>296</v>
      </c>
      <c r="B526" s="161">
        <v>46</v>
      </c>
      <c r="C526" s="162">
        <v>717002</v>
      </c>
      <c r="D526" s="162" t="s">
        <v>267</v>
      </c>
      <c r="E526" s="132"/>
      <c r="F526" s="69"/>
      <c r="G526" s="74"/>
      <c r="H526" s="86">
        <v>2900</v>
      </c>
      <c r="I526" s="77"/>
      <c r="J526" s="74"/>
      <c r="K526" s="77"/>
      <c r="L526" s="77"/>
    </row>
    <row r="527" spans="1:12" x14ac:dyDescent="0.25">
      <c r="A527" s="316" t="s">
        <v>200</v>
      </c>
      <c r="B527" s="61">
        <v>71</v>
      </c>
      <c r="C527" s="159"/>
      <c r="D527" s="159" t="s">
        <v>259</v>
      </c>
      <c r="E527" s="117" t="s">
        <v>271</v>
      </c>
      <c r="F527" s="364">
        <v>4800</v>
      </c>
      <c r="G527" s="290">
        <v>7058.43</v>
      </c>
      <c r="H527" s="46">
        <v>9400</v>
      </c>
      <c r="I527" s="366">
        <v>25000</v>
      </c>
      <c r="J527" s="290">
        <v>2800</v>
      </c>
      <c r="K527" s="366">
        <v>25000</v>
      </c>
      <c r="L527" s="366">
        <v>25000</v>
      </c>
    </row>
    <row r="528" spans="1:12" hidden="1" x14ac:dyDescent="0.25">
      <c r="A528" s="313" t="s">
        <v>299</v>
      </c>
      <c r="B528" s="161"/>
      <c r="C528" s="162">
        <v>716</v>
      </c>
      <c r="D528" s="162" t="s">
        <v>261</v>
      </c>
      <c r="E528" s="132"/>
      <c r="F528" s="69"/>
      <c r="G528" s="74">
        <v>4815</v>
      </c>
      <c r="H528" s="70">
        <v>6000</v>
      </c>
      <c r="I528" s="77"/>
      <c r="J528" s="74"/>
      <c r="K528" s="77"/>
      <c r="L528" s="77"/>
    </row>
    <row r="529" spans="1:12" hidden="1" x14ac:dyDescent="0.25">
      <c r="A529" s="313"/>
      <c r="B529" s="161"/>
      <c r="C529" s="162">
        <v>717001</v>
      </c>
      <c r="D529" s="317" t="s">
        <v>269</v>
      </c>
      <c r="E529" s="132"/>
      <c r="F529" s="69"/>
      <c r="G529" s="74">
        <v>2243.4299999999998</v>
      </c>
      <c r="H529" s="70">
        <v>3400</v>
      </c>
      <c r="I529" s="77"/>
      <c r="J529" s="74"/>
      <c r="K529" s="77"/>
      <c r="L529" s="77"/>
    </row>
    <row r="530" spans="1:12" ht="22.5" x14ac:dyDescent="0.25">
      <c r="A530" s="316" t="s">
        <v>205</v>
      </c>
      <c r="B530" s="61">
        <v>71</v>
      </c>
      <c r="C530" s="159"/>
      <c r="D530" s="159" t="s">
        <v>259</v>
      </c>
      <c r="E530" s="117" t="s">
        <v>272</v>
      </c>
      <c r="F530" s="364">
        <v>11772</v>
      </c>
      <c r="G530" s="290">
        <v>18768</v>
      </c>
      <c r="H530" s="46">
        <v>15700</v>
      </c>
      <c r="I530" s="366">
        <v>15700</v>
      </c>
      <c r="J530" s="290">
        <v>15700</v>
      </c>
      <c r="K530" s="366">
        <v>15700</v>
      </c>
      <c r="L530" s="366">
        <v>15700</v>
      </c>
    </row>
    <row r="531" spans="1:12" hidden="1" x14ac:dyDescent="0.25">
      <c r="A531" s="313" t="s">
        <v>297</v>
      </c>
      <c r="B531" s="161">
        <v>41</v>
      </c>
      <c r="C531" s="162">
        <v>717002</v>
      </c>
      <c r="D531" s="162" t="s">
        <v>267</v>
      </c>
      <c r="E531" s="132"/>
      <c r="F531" s="69"/>
      <c r="G531" s="74">
        <v>18768</v>
      </c>
      <c r="H531" s="86">
        <v>15700</v>
      </c>
      <c r="I531" s="77"/>
      <c r="J531" s="74"/>
      <c r="K531" s="77"/>
      <c r="L531" s="77"/>
    </row>
    <row r="532" spans="1:12" x14ac:dyDescent="0.25">
      <c r="A532" s="316" t="s">
        <v>210</v>
      </c>
      <c r="B532" s="61">
        <v>71</v>
      </c>
      <c r="C532" s="159"/>
      <c r="D532" s="159" t="s">
        <v>259</v>
      </c>
      <c r="E532" s="117"/>
      <c r="F532" s="364">
        <v>11772</v>
      </c>
      <c r="G532" s="290">
        <v>18768</v>
      </c>
      <c r="H532" s="46">
        <v>6600</v>
      </c>
      <c r="I532" s="366"/>
      <c r="J532" s="290">
        <v>15700</v>
      </c>
      <c r="K532" s="366"/>
      <c r="L532" s="366"/>
    </row>
    <row r="533" spans="1:12" hidden="1" x14ac:dyDescent="0.25">
      <c r="A533" s="313" t="s">
        <v>298</v>
      </c>
      <c r="B533" s="161">
        <v>41</v>
      </c>
      <c r="C533" s="162">
        <v>717002</v>
      </c>
      <c r="D533" s="162" t="s">
        <v>267</v>
      </c>
      <c r="E533" s="132"/>
      <c r="F533" s="69"/>
      <c r="G533" s="74">
        <v>18768</v>
      </c>
      <c r="H533" s="86">
        <v>6600</v>
      </c>
      <c r="I533" s="77"/>
      <c r="J533" s="74"/>
      <c r="K533" s="77"/>
      <c r="L533" s="77"/>
    </row>
    <row r="534" spans="1:12" ht="33.75" x14ac:dyDescent="0.25">
      <c r="A534" s="316" t="s">
        <v>273</v>
      </c>
      <c r="B534" s="61">
        <v>71</v>
      </c>
      <c r="C534" s="159"/>
      <c r="D534" s="159" t="s">
        <v>259</v>
      </c>
      <c r="E534" s="117" t="s">
        <v>274</v>
      </c>
      <c r="F534" s="364">
        <v>120</v>
      </c>
      <c r="G534" s="290"/>
      <c r="H534" s="46">
        <v>0</v>
      </c>
      <c r="I534" s="366"/>
      <c r="J534" s="290"/>
      <c r="K534" s="366"/>
      <c r="L534" s="366"/>
    </row>
    <row r="535" spans="1:12" hidden="1" x14ac:dyDescent="0.25">
      <c r="A535" s="318" t="s">
        <v>300</v>
      </c>
      <c r="B535" s="319"/>
      <c r="C535" s="320">
        <v>716</v>
      </c>
      <c r="D535" s="162" t="s">
        <v>261</v>
      </c>
      <c r="E535" s="137"/>
      <c r="F535" s="139"/>
      <c r="G535" s="138"/>
      <c r="H535" s="416"/>
      <c r="I535" s="140"/>
      <c r="J535" s="138"/>
      <c r="K535" s="140"/>
      <c r="L535" s="140"/>
    </row>
    <row r="536" spans="1:12" ht="33.75" x14ac:dyDescent="0.25">
      <c r="A536" s="316" t="s">
        <v>232</v>
      </c>
      <c r="B536" s="61">
        <v>71</v>
      </c>
      <c r="C536" s="159"/>
      <c r="D536" s="159" t="s">
        <v>259</v>
      </c>
      <c r="E536" s="117" t="s">
        <v>275</v>
      </c>
      <c r="F536" s="364">
        <v>2402.6</v>
      </c>
      <c r="G536" s="290">
        <v>1046</v>
      </c>
      <c r="H536" s="411">
        <v>0</v>
      </c>
      <c r="I536" s="366">
        <v>20000</v>
      </c>
      <c r="J536" s="290"/>
      <c r="K536" s="366">
        <v>20000</v>
      </c>
      <c r="L536" s="366">
        <v>20000</v>
      </c>
    </row>
    <row r="537" spans="1:12" ht="13.5" hidden="1" thickBot="1" x14ac:dyDescent="0.3">
      <c r="A537" s="321" t="s">
        <v>301</v>
      </c>
      <c r="B537" s="243"/>
      <c r="C537" s="244">
        <v>716</v>
      </c>
      <c r="D537" s="322" t="s">
        <v>261</v>
      </c>
      <c r="E537" s="143"/>
      <c r="F537" s="145"/>
      <c r="G537" s="144">
        <v>1046</v>
      </c>
      <c r="H537" s="323"/>
      <c r="I537" s="146"/>
      <c r="J537" s="144"/>
      <c r="K537" s="146"/>
      <c r="L537" s="146"/>
    </row>
    <row r="538" spans="1:12" s="12" customFormat="1" ht="15" x14ac:dyDescent="0.25">
      <c r="A538" s="324" t="s">
        <v>276</v>
      </c>
      <c r="B538" s="325"/>
      <c r="C538" s="326"/>
      <c r="D538" s="326"/>
      <c r="E538" s="327"/>
      <c r="F538" s="383">
        <f>F514+F518+F521+F527+F532+F534+F536+F524</f>
        <v>74007.53</v>
      </c>
      <c r="G538" s="383">
        <f>G514+G518+G521+G527+G532+G534+G536+G524</f>
        <v>87769.390000000014</v>
      </c>
      <c r="H538" s="431">
        <v>102300</v>
      </c>
      <c r="I538" s="382">
        <f>I514+I518+I521+I527+I532+I534+I536+I524+I530</f>
        <v>60700</v>
      </c>
      <c r="J538" s="390">
        <f>J514+J518+J521+J527+J532+J534+J536+J524</f>
        <v>38500</v>
      </c>
      <c r="K538" s="382">
        <f>K514+K518+K521+K527+K532+K534+K536+K524+K530</f>
        <v>60700</v>
      </c>
      <c r="L538" s="382">
        <f>L514+L518+L521+L527+L532+L534+L536+L524+L530</f>
        <v>60700</v>
      </c>
    </row>
    <row r="539" spans="1:12" x14ac:dyDescent="0.25">
      <c r="A539" s="328"/>
      <c r="B539" s="17"/>
      <c r="C539" s="17"/>
      <c r="D539" s="17"/>
      <c r="E539" s="329"/>
      <c r="F539" s="288"/>
      <c r="G539" s="353"/>
      <c r="H539" s="353"/>
      <c r="I539" s="353"/>
      <c r="J539" s="353"/>
      <c r="K539" s="353"/>
      <c r="L539" s="353"/>
    </row>
    <row r="540" spans="1:12" ht="15.75" x14ac:dyDescent="0.25">
      <c r="A540" s="147" t="s">
        <v>277</v>
      </c>
      <c r="B540" s="148"/>
      <c r="C540" s="148"/>
      <c r="D540" s="149"/>
      <c r="E540" s="329"/>
      <c r="F540" s="288"/>
      <c r="G540" s="353"/>
      <c r="H540" s="353"/>
      <c r="I540" s="353"/>
      <c r="J540" s="353"/>
      <c r="K540" s="353"/>
      <c r="L540" s="353"/>
    </row>
    <row r="541" spans="1:12" ht="15" x14ac:dyDescent="0.25">
      <c r="A541" s="312"/>
      <c r="B541" s="330">
        <v>821</v>
      </c>
      <c r="C541" s="331" t="s">
        <v>278</v>
      </c>
      <c r="D541" s="155" t="s">
        <v>279</v>
      </c>
      <c r="E541" s="332"/>
      <c r="F541" s="378">
        <v>42191.58</v>
      </c>
      <c r="G541" s="379">
        <v>42414.53</v>
      </c>
      <c r="H541" s="379">
        <v>43000</v>
      </c>
      <c r="I541" s="380">
        <v>43000</v>
      </c>
      <c r="J541" s="379">
        <v>43000</v>
      </c>
      <c r="K541" s="380">
        <v>43000</v>
      </c>
      <c r="L541" s="380">
        <v>43000</v>
      </c>
    </row>
    <row r="542" spans="1:12" ht="15.75" thickBot="1" x14ac:dyDescent="0.3">
      <c r="A542" s="215"/>
      <c r="B542" s="333">
        <v>821</v>
      </c>
      <c r="C542" s="334" t="s">
        <v>280</v>
      </c>
      <c r="D542" s="225" t="s">
        <v>281</v>
      </c>
      <c r="E542" s="335"/>
      <c r="F542" s="432"/>
      <c r="G542" s="264">
        <v>15998.05</v>
      </c>
      <c r="H542" s="264">
        <v>16600</v>
      </c>
      <c r="I542" s="400">
        <v>16600</v>
      </c>
      <c r="J542" s="264">
        <v>16600</v>
      </c>
      <c r="K542" s="400">
        <v>16600</v>
      </c>
      <c r="L542" s="400">
        <v>16600</v>
      </c>
    </row>
    <row r="543" spans="1:12" ht="16.5" thickTop="1" x14ac:dyDescent="0.25">
      <c r="A543" s="336" t="s">
        <v>282</v>
      </c>
      <c r="B543" s="325"/>
      <c r="C543" s="326"/>
      <c r="D543" s="100"/>
      <c r="E543" s="327"/>
      <c r="F543" s="383">
        <f t="shared" ref="F543:J543" si="27">SUM(F541:F542)</f>
        <v>42191.58</v>
      </c>
      <c r="G543" s="404">
        <f t="shared" si="27"/>
        <v>58412.58</v>
      </c>
      <c r="H543" s="394">
        <v>59600</v>
      </c>
      <c r="I543" s="382">
        <f t="shared" si="27"/>
        <v>59600</v>
      </c>
      <c r="J543" s="404">
        <f t="shared" si="27"/>
        <v>59600</v>
      </c>
      <c r="K543" s="382">
        <f t="shared" ref="K543:L543" si="28">SUM(K541:K542)</f>
        <v>59600</v>
      </c>
      <c r="L543" s="382">
        <f t="shared" si="28"/>
        <v>59600</v>
      </c>
    </row>
    <row r="544" spans="1:12" ht="15" x14ac:dyDescent="0.25">
      <c r="A544" s="13"/>
      <c r="B544" s="12"/>
      <c r="C544" s="12"/>
      <c r="E544" s="15"/>
      <c r="F544" s="11"/>
      <c r="G544" s="10"/>
      <c r="H544" s="10"/>
      <c r="I544" s="10"/>
      <c r="J544" s="10"/>
      <c r="K544" s="10"/>
      <c r="L544" s="10"/>
    </row>
    <row r="545" spans="2:12" ht="15" x14ac:dyDescent="0.25">
      <c r="B545" s="12"/>
      <c r="C545" s="12"/>
      <c r="E545" s="15"/>
      <c r="F545" s="11"/>
      <c r="G545" s="10"/>
      <c r="H545" s="10"/>
      <c r="I545" s="10"/>
      <c r="J545" s="10"/>
      <c r="K545" s="10"/>
      <c r="L545" s="10"/>
    </row>
    <row r="546" spans="2:12" ht="15" x14ac:dyDescent="0.25">
      <c r="B546" s="12"/>
      <c r="C546" s="12"/>
      <c r="E546" s="15"/>
      <c r="F546" s="11"/>
      <c r="G546" s="10"/>
      <c r="H546" s="10"/>
      <c r="I546" s="10"/>
      <c r="J546" s="10"/>
      <c r="K546" s="10"/>
      <c r="L546" s="10"/>
    </row>
    <row r="547" spans="2:12" x14ac:dyDescent="0.25">
      <c r="E547" s="14"/>
      <c r="F547" s="11"/>
      <c r="G547" s="10"/>
      <c r="H547" s="10"/>
      <c r="I547" s="10"/>
      <c r="J547" s="10"/>
      <c r="K547" s="10"/>
      <c r="L547" s="10"/>
    </row>
    <row r="548" spans="2:12" x14ac:dyDescent="0.25">
      <c r="F548" s="10"/>
      <c r="G548" s="10"/>
      <c r="H548" s="10"/>
      <c r="I548" s="10"/>
      <c r="J548" s="10"/>
      <c r="K548" s="10"/>
      <c r="L548" s="10"/>
    </row>
    <row r="549" spans="2:12" x14ac:dyDescent="0.25">
      <c r="F549" s="10"/>
      <c r="G549" s="10"/>
      <c r="H549" s="10"/>
      <c r="I549" s="10"/>
      <c r="J549" s="10"/>
      <c r="K549" s="10"/>
      <c r="L549" s="10"/>
    </row>
    <row r="550" spans="2:12" x14ac:dyDescent="0.25">
      <c r="F550" s="10"/>
      <c r="G550" s="10"/>
      <c r="H550" s="10"/>
      <c r="I550" s="10"/>
      <c r="J550" s="10"/>
      <c r="K550" s="10"/>
      <c r="L550" s="10"/>
    </row>
    <row r="554" spans="2:12" x14ac:dyDescent="0.25">
      <c r="E554" s="14"/>
      <c r="F554" s="1"/>
    </row>
    <row r="555" spans="2:12" x14ac:dyDescent="0.25">
      <c r="E555" s="14"/>
      <c r="F555" s="1"/>
    </row>
    <row r="556" spans="2:12" x14ac:dyDescent="0.25">
      <c r="E556" s="14"/>
      <c r="F556" s="1"/>
    </row>
    <row r="557" spans="2:12" x14ac:dyDescent="0.25">
      <c r="E557" s="14"/>
      <c r="F557" s="1"/>
    </row>
    <row r="558" spans="2:12" x14ac:dyDescent="0.25">
      <c r="E558" s="14"/>
      <c r="F558" s="1"/>
    </row>
    <row r="559" spans="2:12" x14ac:dyDescent="0.25">
      <c r="E559" s="14"/>
      <c r="F559" s="1"/>
    </row>
    <row r="560" spans="2:12" x14ac:dyDescent="0.25">
      <c r="E560" s="14"/>
      <c r="F560" s="1"/>
    </row>
  </sheetData>
  <mergeCells count="70">
    <mergeCell ref="H73:L73"/>
    <mergeCell ref="A430:A431"/>
    <mergeCell ref="B430:B431"/>
    <mergeCell ref="D430:D431"/>
    <mergeCell ref="E430:E431"/>
    <mergeCell ref="A73:A74"/>
    <mergeCell ref="B73:B74"/>
    <mergeCell ref="D73:D74"/>
    <mergeCell ref="E73:E74"/>
    <mergeCell ref="F73:G73"/>
    <mergeCell ref="H88:L88"/>
    <mergeCell ref="B91:D91"/>
    <mergeCell ref="A152:A153"/>
    <mergeCell ref="B152:B153"/>
    <mergeCell ref="D152:D153"/>
    <mergeCell ref="E152:E153"/>
    <mergeCell ref="A64:A65"/>
    <mergeCell ref="B64:B65"/>
    <mergeCell ref="D64:D65"/>
    <mergeCell ref="E64:E65"/>
    <mergeCell ref="F64:G64"/>
    <mergeCell ref="A18:A19"/>
    <mergeCell ref="B18:B19"/>
    <mergeCell ref="D18:D19"/>
    <mergeCell ref="E18:E19"/>
    <mergeCell ref="F18:G18"/>
    <mergeCell ref="E2:G2"/>
    <mergeCell ref="F5:H5"/>
    <mergeCell ref="I5:L5"/>
    <mergeCell ref="H18:L18"/>
    <mergeCell ref="H64:L64"/>
    <mergeCell ref="D5:E6"/>
    <mergeCell ref="F48:F59"/>
    <mergeCell ref="F152:G152"/>
    <mergeCell ref="H152:L152"/>
    <mergeCell ref="A88:A89"/>
    <mergeCell ref="B88:B89"/>
    <mergeCell ref="D88:D89"/>
    <mergeCell ref="E88:E89"/>
    <mergeCell ref="F88:G88"/>
    <mergeCell ref="H215:L215"/>
    <mergeCell ref="A316:A317"/>
    <mergeCell ref="B316:B317"/>
    <mergeCell ref="D316:D317"/>
    <mergeCell ref="E316:E317"/>
    <mergeCell ref="F316:G316"/>
    <mergeCell ref="H316:L316"/>
    <mergeCell ref="A215:A216"/>
    <mergeCell ref="B215:B216"/>
    <mergeCell ref="D215:D216"/>
    <mergeCell ref="E215:E216"/>
    <mergeCell ref="F215:G215"/>
    <mergeCell ref="F430:G430"/>
    <mergeCell ref="H430:L430"/>
    <mergeCell ref="A462:A463"/>
    <mergeCell ref="B462:B463"/>
    <mergeCell ref="D462:D463"/>
    <mergeCell ref="E462:E463"/>
    <mergeCell ref="F462:G462"/>
    <mergeCell ref="H462:L462"/>
    <mergeCell ref="F513:G513"/>
    <mergeCell ref="H513:J513"/>
    <mergeCell ref="F510:G510"/>
    <mergeCell ref="H510:J510"/>
    <mergeCell ref="A511:A512"/>
    <mergeCell ref="B511:B512"/>
    <mergeCell ref="D511:D512"/>
    <mergeCell ref="E511:E512"/>
    <mergeCell ref="F511:G511"/>
    <mergeCell ref="H511:L511"/>
  </mergeCells>
  <pageMargins left="0.7" right="0.7" top="0.75" bottom="0.75" header="0.3" footer="0.3"/>
  <pageSetup paperSize="9" scale="64" orientation="portrait" r:id="rId1"/>
  <rowBreaks count="6" manualBreakCount="6">
    <brk id="62" max="16383" man="1"/>
    <brk id="86" max="16383" man="1"/>
    <brk id="214" max="16383" man="1"/>
    <brk id="315" max="16383" man="1"/>
    <brk id="428" max="16383" man="1"/>
    <brk id="5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</vt:lpstr>
      <vt:lpstr>Sumár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GABANOVÁ Miroslava</dc:creator>
  <cp:lastModifiedBy>PEKAR Richard</cp:lastModifiedBy>
  <cp:lastPrinted>2020-02-23T14:42:12Z</cp:lastPrinted>
  <dcterms:created xsi:type="dcterms:W3CDTF">2019-09-18T08:25:08Z</dcterms:created>
  <dcterms:modified xsi:type="dcterms:W3CDTF">2020-02-23T14:44:42Z</dcterms:modified>
</cp:coreProperties>
</file>